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60" yWindow="980" windowWidth="10740" windowHeight="5580" tabRatio="829" activeTab="0"/>
  </bookViews>
  <sheets>
    <sheet name="Annahmen" sheetId="1" r:id="rId1"/>
    <sheet name="Personalkostenplanung" sheetId="2" r:id="rId2"/>
    <sheet name="Invest.- u. AfA-Plan" sheetId="3" r:id="rId3"/>
    <sheet name="Zins- u. Tilgungs-Plan" sheetId="4" r:id="rId4"/>
    <sheet name="GuV  Detail" sheetId="5" r:id="rId5"/>
    <sheet name="GuV Übersicht" sheetId="6" r:id="rId6"/>
    <sheet name="Liquiditätsplanung Detail" sheetId="7" r:id="rId7"/>
    <sheet name="Liquiditätsplanung Übersicht" sheetId="8" r:id="rId8"/>
    <sheet name="Ertragsteuern" sheetId="9" r:id="rId9"/>
    <sheet name="Liqui Jahr 1" sheetId="10" r:id="rId10"/>
  </sheets>
  <definedNames/>
  <calcPr fullCalcOnLoad="1" fullPrecision="0"/>
</workbook>
</file>

<file path=xl/comments9.xml><?xml version="1.0" encoding="utf-8"?>
<comments xmlns="http://schemas.openxmlformats.org/spreadsheetml/2006/main">
  <authors>
    <author>Aldron Unternehmensberatung</author>
  </authors>
  <commentList>
    <comment ref="A9" authorId="0">
      <text>
        <r>
          <rPr>
            <b/>
            <sz val="8"/>
            <rFont val="Tahoma"/>
            <family val="2"/>
          </rPr>
          <t>Miet- und Pachtzinsen inkl. Leasingraten für mobiles Anlagevermögen (§8 Abs. 1d)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>Konzessionen, Lizenzen (§8 Abs. 1f GewStG)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Miet- und Pachtzinsen inkl. Leasingraten für unbewegliches Anlagevermögen (§8 Abs. 1e)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<sst xmlns="http://schemas.openxmlformats.org/spreadsheetml/2006/main" count="363" uniqueCount="215">
  <si>
    <t>Planperiode</t>
  </si>
  <si>
    <t>1. Jahr</t>
  </si>
  <si>
    <t>2. Jahr</t>
  </si>
  <si>
    <t>3. Jahr</t>
  </si>
  <si>
    <t>4. Jahr</t>
  </si>
  <si>
    <t>5. Jahr</t>
  </si>
  <si>
    <t>I</t>
  </si>
  <si>
    <t>II</t>
  </si>
  <si>
    <t>III</t>
  </si>
  <si>
    <t>IV</t>
  </si>
  <si>
    <t xml:space="preserve">  Produkt 1</t>
  </si>
  <si>
    <t xml:space="preserve">  Anlage 1</t>
  </si>
  <si>
    <t>Umsatzerlöse</t>
  </si>
  <si>
    <t>Betriebsergebnis</t>
  </si>
  <si>
    <t>Kennzahlen</t>
  </si>
  <si>
    <t>Abschreibung</t>
  </si>
  <si>
    <t xml:space="preserve">Summe Investitionen </t>
  </si>
  <si>
    <t xml:space="preserve">   Anfangsbest. Planperiode</t>
  </si>
  <si>
    <t xml:space="preserve">   Erhöhung</t>
  </si>
  <si>
    <t xml:space="preserve">   Endbestand Planperiode</t>
  </si>
  <si>
    <t xml:space="preserve">   Durchschnittl. Valuta</t>
  </si>
  <si>
    <t xml:space="preserve">Summe Zinsen </t>
  </si>
  <si>
    <t xml:space="preserve">Summe Tilgungen </t>
  </si>
  <si>
    <t>Zinsaufwand</t>
  </si>
  <si>
    <t>Investitionen</t>
  </si>
  <si>
    <t>Kontokorrentkredit</t>
  </si>
  <si>
    <t>Stille Beteiligung</t>
  </si>
  <si>
    <t>Anzahl der Beschäftigten</t>
  </si>
  <si>
    <t>Management</t>
  </si>
  <si>
    <t xml:space="preserve">   Geschäftsführung (CEO)</t>
  </si>
  <si>
    <t xml:space="preserve">   Finanzen (CFO)</t>
  </si>
  <si>
    <t xml:space="preserve">   Technik (CTO)</t>
  </si>
  <si>
    <t xml:space="preserve">   Organisation (COO)</t>
  </si>
  <si>
    <t>Forschung &amp; Entwicklung</t>
  </si>
  <si>
    <t>Produktion &amp; Herstellung</t>
  </si>
  <si>
    <t xml:space="preserve">   Beschaffung</t>
  </si>
  <si>
    <t xml:space="preserve">   Fertigung</t>
  </si>
  <si>
    <t xml:space="preserve">   Logistik</t>
  </si>
  <si>
    <t>Marketing &amp; Vertrieb</t>
  </si>
  <si>
    <t xml:space="preserve">   Marketing</t>
  </si>
  <si>
    <t xml:space="preserve">   Service</t>
  </si>
  <si>
    <t>Verwaltung</t>
  </si>
  <si>
    <t xml:space="preserve">   Buchhaltung</t>
  </si>
  <si>
    <t xml:space="preserve">   Personal</t>
  </si>
  <si>
    <t xml:space="preserve">   Sekretariat</t>
  </si>
  <si>
    <t>Summe</t>
  </si>
  <si>
    <t>Anzahl</t>
  </si>
  <si>
    <t>Pers.-</t>
  </si>
  <si>
    <t>Sonstige</t>
  </si>
  <si>
    <t xml:space="preserve">   Ingenieure</t>
  </si>
  <si>
    <t xml:space="preserve">   Techniker/innen</t>
  </si>
  <si>
    <t xml:space="preserve">   Assistent(inn)en</t>
  </si>
  <si>
    <t>I-II</t>
  </si>
  <si>
    <t>III-IV</t>
  </si>
  <si>
    <t xml:space="preserve">Summe Abschreibungen </t>
  </si>
  <si>
    <t>Gesellschafterdarlehen</t>
  </si>
  <si>
    <t xml:space="preserve">   Tilgung</t>
  </si>
  <si>
    <t xml:space="preserve">   Zinsen</t>
  </si>
  <si>
    <t xml:space="preserve">   Zinssatz p. a.</t>
  </si>
  <si>
    <t>Bestandsveränderung</t>
  </si>
  <si>
    <t>Aktivierte Eigenleistungen</t>
  </si>
  <si>
    <t xml:space="preserve">  Anlage 2</t>
  </si>
  <si>
    <t xml:space="preserve">  Produkt 2</t>
  </si>
  <si>
    <t>Gesamtleistung</t>
  </si>
  <si>
    <t>Sonstige betriebliche Erträge</t>
  </si>
  <si>
    <t>Materialaufwand</t>
  </si>
  <si>
    <t xml:space="preserve">  Vorprodukt 1 / Fremdleistung 1</t>
  </si>
  <si>
    <t xml:space="preserve">  Vorprodukt 2 / Fremdleistung 2</t>
  </si>
  <si>
    <t>Rohertrag</t>
  </si>
  <si>
    <t>Personalaufwand</t>
  </si>
  <si>
    <t>Abschreibungen</t>
  </si>
  <si>
    <t>Sonstige betriebliche Aufwendungen</t>
  </si>
  <si>
    <t xml:space="preserve">  Raumkosten</t>
  </si>
  <si>
    <t xml:space="preserve">  Versicherungen, Beiträge, Abgaben</t>
  </si>
  <si>
    <t xml:space="preserve">  Reparaturen, Instandhaltungen</t>
  </si>
  <si>
    <t xml:space="preserve">  Fahrzeugkosten</t>
  </si>
  <si>
    <t xml:space="preserve">  Werbe- und Reisekosten</t>
  </si>
  <si>
    <t xml:space="preserve">  Übrige</t>
  </si>
  <si>
    <t>Ergebnis gewöhnlicher Geschäftstätigkeit</t>
  </si>
  <si>
    <t>Umsatzerlöse/Monat</t>
  </si>
  <si>
    <t>Betriebsergebnis/Monat</t>
  </si>
  <si>
    <t>Betriebsergebnis/Beschäftigter</t>
  </si>
  <si>
    <t>Personalaufwand/Beschäftigter</t>
  </si>
  <si>
    <t>Betrieblicher Cash Flow</t>
  </si>
  <si>
    <t>Cash Flow</t>
  </si>
  <si>
    <t>Umsatzrentabilität</t>
  </si>
  <si>
    <t>Mitarb.</t>
  </si>
  <si>
    <t>Kosten</t>
  </si>
  <si>
    <t>Planungszeitraum</t>
  </si>
  <si>
    <t>EINZAHLUNGEN AUS ...</t>
  </si>
  <si>
    <t>AUSZAHLUNGEN FÜR ...</t>
  </si>
  <si>
    <t>Ertragsteuern</t>
  </si>
  <si>
    <t>Gewerbesteuer</t>
  </si>
  <si>
    <t>Körperschaftsteuer</t>
  </si>
  <si>
    <t>Umsatzsteuer</t>
  </si>
  <si>
    <t>Summe Einzahlungen</t>
  </si>
  <si>
    <t>Summe Auszahlungen</t>
  </si>
  <si>
    <t>FINANZIERUNGSMASSNAHMEN</t>
  </si>
  <si>
    <t>Eigenkapital</t>
  </si>
  <si>
    <t>Liquidität je Periode</t>
  </si>
  <si>
    <t>Sonstige neutrale Aufwendungen</t>
  </si>
  <si>
    <t>Bearbeitungshinweise</t>
  </si>
  <si>
    <t>Anzahl Mitarbeiter: Angaben umgerechnet in Vollzeitkräfte, z. B. Halbtagskraft 0,5 Mitarbeiter.</t>
  </si>
  <si>
    <t>Personalkosten: Arbeitslohn incl. Sozialabgaben und Nebenkosten.</t>
  </si>
  <si>
    <t>Abschreibung ist die Verteilung der Anschaffungs- und Herstellungskosten über die betriebsgewöhnliche Nutzungsdauer.</t>
  </si>
  <si>
    <t>z. B. Anschaffung PC zu 3.600 €, Nutzungsdauer 3 Jahre: lineare Abschreibung pro Monat 3.600 € / 36 Monate = 100 €/Mon.</t>
  </si>
  <si>
    <t>Alle Aufwendungen sind als positiver Wert einzutragen.</t>
  </si>
  <si>
    <t>Alle Aufwendungen sind Nettowerte, d. h. ohne Umsatzsteuer, wenn die Berechtigung zum Vorsteuerabzug besteht.</t>
  </si>
  <si>
    <t>Verlustvorträge werden näherungsweise berücksichtigt. Es wird davon ausgegangen, dass Verlustvorträge ohne Einschränkung abziehbar sind.</t>
  </si>
  <si>
    <t xml:space="preserve">Umsatzerlöse sind Nettowerte, d. h. ohne Umsatzsteuer. </t>
  </si>
  <si>
    <t>Für die Umsatzerlöse empfiehlt sich die Erstellung einer gesonderten  Umsatzplanung.</t>
  </si>
  <si>
    <t>Die Werte werden im wesentlichen aus dem Detailplan übernommen.</t>
  </si>
  <si>
    <t>Gewerbesteuer und Körperschaftsteuer werden quartalsweise gezahlt. Die Vorauszahlungen sind so bemessen, dass keine Abschlußzahlungen anfallen.</t>
  </si>
  <si>
    <t>Tilgung mit Minuszeichen eintragen.</t>
  </si>
  <si>
    <t>Alle Auszahlungen sind als positive Werte einzutragen.</t>
  </si>
  <si>
    <t>Es wird davon ausgegangen, dass die Berechtigung zum Vorsteuerabzug besteht.</t>
  </si>
  <si>
    <t xml:space="preserve">   Verkauf (CEO)</t>
  </si>
  <si>
    <t>Investitions-/Betriebsmittelkredit</t>
  </si>
  <si>
    <t xml:space="preserve">  Übrige ( Gründung, Stb, RA)</t>
  </si>
  <si>
    <t>Zinssätze</t>
  </si>
  <si>
    <t>Kontokorrentkredit p.a.</t>
  </si>
  <si>
    <t>Gesellschafterdarlehen p.a</t>
  </si>
  <si>
    <t>Stille Beteiligung p.a</t>
  </si>
  <si>
    <t>Investitions-/ Betriebsmittelkredit p.a</t>
  </si>
  <si>
    <t>Steuerliche Annahmen</t>
  </si>
  <si>
    <t>Hebesatz (Gewerbesteuer)</t>
  </si>
  <si>
    <t>Steuermesszahl (Gewerbesteuer)</t>
  </si>
  <si>
    <t>Eigenkapitaleinzahlung</t>
  </si>
  <si>
    <t>check</t>
  </si>
  <si>
    <t>Check</t>
  </si>
  <si>
    <t>Liquidität kumulativ (Anfang Periode)</t>
  </si>
  <si>
    <t>Liquidität kumulativ (Ende Periode)</t>
  </si>
  <si>
    <t xml:space="preserve">   Tilgung (Rückführung)</t>
  </si>
  <si>
    <t>Annahmen</t>
  </si>
  <si>
    <t>Mehrwertsteuer</t>
  </si>
  <si>
    <t>Anteil Mehrwertsteuer an Umsatzerlösen</t>
  </si>
  <si>
    <t>Anteil Mehrwertsteuer an Materialaufwand</t>
  </si>
  <si>
    <t>Zahlungsziele</t>
  </si>
  <si>
    <t>Zahlungsziel Umsatzerlöse (in Monaten)</t>
  </si>
  <si>
    <t>Zahlungsziel Materialaufwand (in Monaten)</t>
  </si>
  <si>
    <t>Sonstige betriebliche Erträge (+3 Monate)</t>
  </si>
  <si>
    <t>Sonstige betriebliche Erträge (+2 Monate)</t>
  </si>
  <si>
    <t>Sonstige betriebliche Erträge (+1 Monat)</t>
  </si>
  <si>
    <t>Sonstige betriebliche Erträge (+0 Monate)</t>
  </si>
  <si>
    <t xml:space="preserve">  Vorprodukt 1 / Fremdleistung 1 (+0 Monate)</t>
  </si>
  <si>
    <t xml:space="preserve">  Vorprodukt 1 / Fremdleistung 1 (+1 Monat)</t>
  </si>
  <si>
    <t xml:space="preserve">  Vorprodukt 1 / Fremdleistung 1 (+2 Monate)</t>
  </si>
  <si>
    <t xml:space="preserve">  Vorprodukt 1 / Fremdleistung 1 (+3 Monate)</t>
  </si>
  <si>
    <t xml:space="preserve">  Vorprodukt 2 / Fremdleistung 2 (+3 Monate)</t>
  </si>
  <si>
    <t xml:space="preserve">  Vorprodukt 2 / Fremdleistung 2 (+2 Monate)</t>
  </si>
  <si>
    <t xml:space="preserve">  Vorprodukt 2 / Fremdleistung 2 (+1 Monat)</t>
  </si>
  <si>
    <t xml:space="preserve">  Vorprodukt 2 / Fremdleistung 2 (+0 Monate)</t>
  </si>
  <si>
    <t>Anteil Mehrwertsteuer an Sonstigen betrieblichen Erträgen</t>
  </si>
  <si>
    <t>Anteil Mehrwertsteuer am sonstigen betrieblichen Aufwand</t>
  </si>
  <si>
    <t>Anteil Mehrwertsteuer an Investitionen</t>
  </si>
  <si>
    <t>Jahresüberschuss / Jahresfehlbetrag</t>
  </si>
  <si>
    <t>Steuerliches EBT</t>
  </si>
  <si>
    <t>Hinzurechnungen</t>
  </si>
  <si>
    <t>steuerlicher Zinsaufwand</t>
  </si>
  <si>
    <t>Gewinnanteile stille Gesellschafter</t>
  </si>
  <si>
    <t>Zinsanteil 20%</t>
  </si>
  <si>
    <t>Zinsanteil 25%</t>
  </si>
  <si>
    <t>Zinsanteil 65%</t>
  </si>
  <si>
    <t>abzüglich Freibetrag</t>
  </si>
  <si>
    <t>Summe Hinzurechnungen</t>
  </si>
  <si>
    <t>Bemessungsgrundlage Gewerbesteuer vor Verlustvortrag</t>
  </si>
  <si>
    <t>Verlustvortrag Gewerbesteuer</t>
  </si>
  <si>
    <t>Anfang der Periode</t>
  </si>
  <si>
    <t>Veränderung</t>
  </si>
  <si>
    <t>Ende der Periode</t>
  </si>
  <si>
    <t xml:space="preserve">Bemessungsgrundlage Gewerbesteuer </t>
  </si>
  <si>
    <t xml:space="preserve">Gewerbesteuer </t>
  </si>
  <si>
    <t>Bemessungsgrundlage Körperschaftsteuer vor Verlustvortrag</t>
  </si>
  <si>
    <t>Verlustvortrag Körperschaftsteuer</t>
  </si>
  <si>
    <t xml:space="preserve">Bemessungsgrundlage Körperschaftsteuer </t>
  </si>
  <si>
    <t>Mindestbesteuerung</t>
  </si>
  <si>
    <t>vollst. Verlustnutzung</t>
  </si>
  <si>
    <t>Verlustnutzung</t>
  </si>
  <si>
    <t>Hinzurechnung Gewerbesteuer</t>
  </si>
  <si>
    <t>Steuersatz Körperschaftssteuer inkl. Solizuschlag</t>
  </si>
  <si>
    <t>Freibetrag Gewerbesteuer</t>
  </si>
  <si>
    <t>Ertragsteuer</t>
  </si>
  <si>
    <t xml:space="preserve">  Produkt 1 </t>
  </si>
  <si>
    <t xml:space="preserve">  Produkt 2 </t>
  </si>
  <si>
    <t xml:space="preserve">Umsatzsteuer wird im Folgemonat gezahlt. </t>
  </si>
  <si>
    <t>Netto-Einzahlung vor Finanzierung</t>
  </si>
  <si>
    <t>Aufnahme Kontokorrentkredit</t>
  </si>
  <si>
    <t>Aufnahme Gesellschafterdarlehen</t>
  </si>
  <si>
    <t>Aufnahme Investitionskredit</t>
  </si>
  <si>
    <t>Tilgung Darlehen</t>
  </si>
  <si>
    <t>Summe Finanzierung</t>
  </si>
  <si>
    <t xml:space="preserve">  Produkt 1 (+0 Monate)</t>
  </si>
  <si>
    <t xml:space="preserve">  Produkt 1 (+1 Monat)</t>
  </si>
  <si>
    <t xml:space="preserve">  Produkt 1 (+2 Monate)</t>
  </si>
  <si>
    <t xml:space="preserve">  Produkt 1 (+3 Monate)</t>
  </si>
  <si>
    <t xml:space="preserve">  Produkt 2 (+0 Monate)</t>
  </si>
  <si>
    <t xml:space="preserve">  Produkt 2 (+1 Monat)</t>
  </si>
  <si>
    <t xml:space="preserve">  Produkt 2 (+2 Monate)</t>
  </si>
  <si>
    <t xml:space="preserve">  Produkt 2 (+3 Monate)</t>
  </si>
  <si>
    <t>Eingabefelder</t>
  </si>
  <si>
    <t>in den Zeilen 3, 5, 7 etc. die Investitionsbeträge erfassen (positives Vorzeichen bei Investitionen, bei Desinvestitionen negatives Vorzeichen) und in Spalte A ggfls. benennen</t>
  </si>
  <si>
    <t>Investition</t>
  </si>
  <si>
    <t>Privatentnahmen, z.B. bei Einzelunternehmen im Arbeitsblatt "Liquiditätsplanung Detail" erfassen</t>
  </si>
  <si>
    <t>1 = keine Dauerfristverlängerung; 2 = Dauerfrisverlängerung</t>
  </si>
  <si>
    <t>Zahlung Finanzamt bzgl. Umsatzsteuer 1. Planmonnat</t>
  </si>
  <si>
    <t>Zahlung Finanzamt bzgl. Umsatzsteuer 2. Planmonnat (nur bei Dauerfristverlängerung)</t>
  </si>
  <si>
    <t>Personalkosten</t>
  </si>
  <si>
    <t>Liquidität</t>
  </si>
  <si>
    <t>unterjähirige Verteilung, Kostensteigerungen etc. über das Arbeitsblatt "GuV Detail" erfassen</t>
  </si>
  <si>
    <t>check Personalkosten</t>
  </si>
  <si>
    <t>Privatentnahmen</t>
  </si>
  <si>
    <t>Ergebnis nach Privatentnahmen</t>
  </si>
  <si>
    <t>Umsatzrendite nach Privatentnahmen</t>
  </si>
  <si>
    <t>nachrichtlich ergänzend</t>
  </si>
  <si>
    <t>(z.B. Dortmund 485%)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</si>
</sst>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DM&quot;_);\(#,##0&quot;DM&quot;\)"/>
    <numFmt numFmtId="173" formatCode="#,##0&quot;DM&quot;_);[Red]\(#,##0&quot;DM&quot;\)"/>
    <numFmt numFmtId="174" formatCode="#,##0.00&quot;DM&quot;_);\(#,##0.00&quot;DM&quot;\)"/>
    <numFmt numFmtId="175" formatCode="#,##0.00&quot;DM&quot;_);[Red]\(#,##0.00&quot;DM&quot;\)"/>
    <numFmt numFmtId="176" formatCode="_ * #,##0_)&quot;DM&quot;_ ;_ * \(#,##0\)&quot;DM&quot;_ ;_ * &quot;-&quot;_)&quot;DM&quot;_ ;_ @_ "/>
    <numFmt numFmtId="177" formatCode="_ * #,##0_)_D_M_ ;_ * \(#,##0\)_D_M_ ;_ * &quot;-&quot;_)_D_M_ ;_ @_ "/>
    <numFmt numFmtId="178" formatCode="_ * #,##0.00_)&quot;DM&quot;_ ;_ * \(#,##0.00\)&quot;DM&quot;_ ;_ * &quot;-&quot;??_)&quot;DM&quot;_ ;_ @_ "/>
    <numFmt numFmtId="179" formatCode="_ * #,##0.00_)_D_M_ ;_ * \(#,##0.00\)_D_M_ ;_ * &quot;-&quot;??_)_D_M_ ;_ @_ 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#,##0.0"/>
    <numFmt numFmtId="186" formatCode="#,##0.0\ &quot;T€&quot;;\-#,##0.0\ &quot;T€&quot;"/>
    <numFmt numFmtId="187" formatCode="#,##0.0\ &quot;T€&quot;;[Red]\-#,##0.0\ &quot;T€&quot;"/>
    <numFmt numFmtId="188" formatCode="0.0%"/>
    <numFmt numFmtId="189" formatCode="#,##0.0_ ;[Red]\-#,##0.0\ "/>
    <numFmt numFmtId="190" formatCode="#,##0.0\ &quot;€&quot;;[Red]\-#,##0.0\ &quot;€&quot;"/>
    <numFmt numFmtId="191" formatCode="[$-407]dddd\,\ d\.\ mmmm\ yyyy"/>
    <numFmt numFmtId="192" formatCode="#,##0.0;[Red]\-#,##0.0"/>
    <numFmt numFmtId="193" formatCode="#,##0.0\ &quot;t€&quot;\ ;[Red]\-#,##0.0\ &quot;T€&quot;"/>
    <numFmt numFmtId="194" formatCode="#,##0.0\ &quot;t€&quot;;[Red]\-#,##0.0\ &quot;T€&quot;"/>
    <numFmt numFmtId="195" formatCode="#,##0.0\ &quot;T&quot;&quot;€&quot;;[Red]\-#,##0.0\ &quot;T€&quot;"/>
    <numFmt numFmtId="196" formatCode="#,##0.0\ &quot;T&quot;;[Red]\-#,##0.0\ &quot;T€&quot;"/>
    <numFmt numFmtId="197" formatCode="#,##0.0\ &quot;T&quot;&quot;€&quot;;[Red]\-#,##0.0\ &quot;T&quot;&quot;€&quot;"/>
    <numFmt numFmtId="198" formatCode="#,##0.0\ &quot;T&quot;;[Red]\-#,##0.0\ &quot;T&quot;&quot;€&quot;"/>
    <numFmt numFmtId="199" formatCode="#,##0.0\ &quot;T EUR&quot;;[Red]\-#,##0.0\ &quot;T&quot;&quot;€&quot;"/>
    <numFmt numFmtId="200" formatCode="#,##0.0\ &quot;T€&quot;;[Red]\-#,##0.0\ &quot;T&quot;&quot;€&quot;"/>
    <numFmt numFmtId="201" formatCode="#,##0.0\ &quot;€&quot;;[Red]\-#,##0.0\ &quot;T&quot;&quot;€&quot;"/>
    <numFmt numFmtId="202" formatCode="#,##0.0_ ;\-#,##0.0\ "/>
    <numFmt numFmtId="203" formatCode="#,##0.000;[Red]\-#,##0.000"/>
    <numFmt numFmtId="204" formatCode="#\ &quot;Monate&quot;"/>
    <numFmt numFmtId="205" formatCode="0\ &quot;Monate&quot;"/>
    <numFmt numFmtId="206" formatCode="0\ &quot;Monate&quot;;[=1]0\ &quot;Monat&quot;;General"/>
    <numFmt numFmtId="207" formatCode="#\ &quot;Monate&quot;;[=1]0\ &quot;Monat&quot;;General"/>
    <numFmt numFmtId="208" formatCode="[=0]0\ &quot;Monate&quot;;[=1]\1\ &quot;Monat&quot;;General"/>
    <numFmt numFmtId="209" formatCode="[=0]0\ &quot;Monate&quot;;[=1]\1\ &quot;Monat&quot;;"/>
    <numFmt numFmtId="210" formatCode="[&lt;&gt;1]0\ &quot;Monate&quot;;[=1]\1\ &quot;Monat&quot;;"/>
    <numFmt numFmtId="211" formatCode="[&lt;&gt;1]0\ &quot;Monate&quot;;[=1]\1\ &quot;Monat&quot;;General"/>
    <numFmt numFmtId="212" formatCode="yyyy"/>
    <numFmt numFmtId="213" formatCode="#,##0.000"/>
    <numFmt numFmtId="214" formatCode="#,##0.00\ &quot;T€&quot;;\-#,##0.00\ &quot;T€&quot;"/>
    <numFmt numFmtId="215" formatCode="#,##0.00\ &quot;T€&quot;;[Red]\-#,##0.00\ &quot;T€&quot;"/>
    <numFmt numFmtId="216" formatCode="#,##0.000\ &quot;T€&quot;;[Red]\-#,##0.000\ &quot;T€&quot;"/>
    <numFmt numFmtId="217" formatCode="#,##0.0000\ &quot;T€&quot;;[Red]\-#,##0.0000\ &quot;T€&quot;"/>
    <numFmt numFmtId="218" formatCode="#,##0.00000\ &quot;T€&quot;;[Red]\-#,##0.00000\ &quot;T€&quot;"/>
    <numFmt numFmtId="219" formatCode="#,##0.000000\ &quot;T€&quot;;[Red]\-#,##0.000000\ &quot;T€&quot;"/>
    <numFmt numFmtId="220" formatCode="#,##0.0000000\ &quot;T€&quot;;[Red]\-#,##0.0000000\ &quot;T€&quot;"/>
    <numFmt numFmtId="221" formatCode="#,##0.00000000\ &quot;T€&quot;;[Red]\-#,##0.00000000\ &quot;T€&quot;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31"/>
      </left>
      <right/>
      <top/>
      <bottom/>
    </border>
    <border>
      <left/>
      <right/>
      <top/>
      <bottom style="thin">
        <color indexed="3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8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0" fontId="5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184" fontId="11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85" fontId="5" fillId="0" borderId="0" xfId="0" applyNumberFormat="1" applyFont="1" applyFill="1" applyBorder="1" applyAlignment="1" applyProtection="1">
      <alignment horizontal="right"/>
      <protection locked="0"/>
    </xf>
    <xf numFmtId="186" fontId="5" fillId="0" borderId="10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/>
    </xf>
    <xf numFmtId="186" fontId="5" fillId="0" borderId="11" xfId="0" applyNumberFormat="1" applyFont="1" applyFill="1" applyBorder="1" applyAlignment="1" applyProtection="1">
      <alignment horizontal="right"/>
      <protection locked="0"/>
    </xf>
    <xf numFmtId="186" fontId="5" fillId="0" borderId="13" xfId="0" applyNumberFormat="1" applyFont="1" applyFill="1" applyBorder="1" applyAlignment="1" applyProtection="1">
      <alignment horizontal="right"/>
      <protection locked="0"/>
    </xf>
    <xf numFmtId="186" fontId="5" fillId="0" borderId="14" xfId="0" applyNumberFormat="1" applyFont="1" applyFill="1" applyBorder="1" applyAlignment="1" applyProtection="1">
      <alignment horizontal="right"/>
      <protection locked="0"/>
    </xf>
    <xf numFmtId="186" fontId="5" fillId="0" borderId="11" xfId="0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186" fontId="5" fillId="0" borderId="10" xfId="0" applyNumberFormat="1" applyFont="1" applyFill="1" applyBorder="1" applyAlignment="1" applyProtection="1">
      <alignment horizontal="right"/>
      <protection/>
    </xf>
    <xf numFmtId="10" fontId="5" fillId="0" borderId="10" xfId="0" applyNumberFormat="1" applyFont="1" applyFill="1" applyBorder="1" applyAlignment="1" applyProtection="1">
      <alignment horizontal="right"/>
      <protection locked="0"/>
    </xf>
    <xf numFmtId="3" fontId="5" fillId="0" borderId="15" xfId="0" applyNumberFormat="1" applyFont="1" applyFill="1" applyBorder="1" applyAlignment="1" applyProtection="1">
      <alignment horizontal="right"/>
      <protection locked="0"/>
    </xf>
    <xf numFmtId="185" fontId="4" fillId="0" borderId="16" xfId="0" applyNumberFormat="1" applyFont="1" applyFill="1" applyBorder="1" applyAlignment="1" applyProtection="1">
      <alignment horizontal="right"/>
      <protection locked="0"/>
    </xf>
    <xf numFmtId="186" fontId="4" fillId="0" borderId="15" xfId="0" applyNumberFormat="1" applyFont="1" applyFill="1" applyBorder="1" applyAlignment="1" applyProtection="1">
      <alignment horizontal="right"/>
      <protection locked="0"/>
    </xf>
    <xf numFmtId="185" fontId="4" fillId="0" borderId="17" xfId="0" applyNumberFormat="1" applyFont="1" applyFill="1" applyBorder="1" applyAlignment="1" applyProtection="1">
      <alignment horizontal="right"/>
      <protection locked="0"/>
    </xf>
    <xf numFmtId="186" fontId="4" fillId="0" borderId="18" xfId="0" applyNumberFormat="1" applyFont="1" applyFill="1" applyBorder="1" applyAlignment="1" applyProtection="1">
      <alignment horizontal="right"/>
      <protection locked="0"/>
    </xf>
    <xf numFmtId="185" fontId="4" fillId="0" borderId="19" xfId="0" applyNumberFormat="1" applyFont="1" applyFill="1" applyBorder="1" applyAlignment="1" applyProtection="1">
      <alignment horizontal="right"/>
      <protection locked="0"/>
    </xf>
    <xf numFmtId="186" fontId="4" fillId="0" borderId="0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15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 applyProtection="1">
      <alignment horizontal="right"/>
      <protection locked="0"/>
    </xf>
    <xf numFmtId="187" fontId="5" fillId="0" borderId="20" xfId="0" applyNumberFormat="1" applyFont="1" applyFill="1" applyBorder="1" applyAlignment="1" applyProtection="1">
      <alignment horizontal="right"/>
      <protection locked="0"/>
    </xf>
    <xf numFmtId="187" fontId="5" fillId="0" borderId="11" xfId="0" applyNumberFormat="1" applyFont="1" applyFill="1" applyBorder="1" applyAlignment="1" applyProtection="1">
      <alignment horizontal="right"/>
      <protection locked="0"/>
    </xf>
    <xf numFmtId="188" fontId="11" fillId="0" borderId="10" xfId="0" applyNumberFormat="1" applyFont="1" applyFill="1" applyBorder="1" applyAlignment="1" applyProtection="1">
      <alignment horizontal="right"/>
      <protection locked="0"/>
    </xf>
    <xf numFmtId="187" fontId="5" fillId="0" borderId="21" xfId="0" applyNumberFormat="1" applyFont="1" applyFill="1" applyBorder="1" applyAlignment="1" applyProtection="1">
      <alignment horizontal="right"/>
      <protection locked="0"/>
    </xf>
    <xf numFmtId="188" fontId="11" fillId="0" borderId="14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quotePrefix="1">
      <alignment/>
    </xf>
    <xf numFmtId="18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 quotePrefix="1">
      <alignment/>
    </xf>
    <xf numFmtId="186" fontId="5" fillId="0" borderId="0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87" fontId="5" fillId="0" borderId="19" xfId="0" applyNumberFormat="1" applyFont="1" applyFill="1" applyBorder="1" applyAlignment="1" applyProtection="1">
      <alignment horizontal="right"/>
      <protection locked="0"/>
    </xf>
    <xf numFmtId="187" fontId="5" fillId="0" borderId="18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/>
      <protection locked="0"/>
    </xf>
    <xf numFmtId="186" fontId="4" fillId="0" borderId="17" xfId="0" applyNumberFormat="1" applyFont="1" applyFill="1" applyBorder="1" applyAlignment="1">
      <alignment horizontal="right"/>
    </xf>
    <xf numFmtId="186" fontId="4" fillId="0" borderId="19" xfId="0" applyNumberFormat="1" applyFont="1" applyFill="1" applyBorder="1" applyAlignment="1">
      <alignment horizontal="right"/>
    </xf>
    <xf numFmtId="186" fontId="4" fillId="0" borderId="18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7" fontId="4" fillId="0" borderId="10" xfId="0" applyNumberFormat="1" applyFont="1" applyFill="1" applyBorder="1" applyAlignment="1">
      <alignment horizontal="right"/>
    </xf>
    <xf numFmtId="187" fontId="4" fillId="0" borderId="18" xfId="0" applyNumberFormat="1" applyFont="1" applyFill="1" applyBorder="1" applyAlignment="1">
      <alignment horizontal="right"/>
    </xf>
    <xf numFmtId="186" fontId="4" fillId="0" borderId="17" xfId="0" applyNumberFormat="1" applyFont="1" applyFill="1" applyBorder="1" applyAlignment="1" applyProtection="1">
      <alignment/>
      <protection locked="0"/>
    </xf>
    <xf numFmtId="186" fontId="5" fillId="0" borderId="17" xfId="0" applyNumberFormat="1" applyFont="1" applyFill="1" applyBorder="1" applyAlignment="1" applyProtection="1">
      <alignment/>
      <protection locked="0"/>
    </xf>
    <xf numFmtId="186" fontId="4" fillId="0" borderId="20" xfId="0" applyNumberFormat="1" applyFont="1" applyFill="1" applyBorder="1" applyAlignment="1" applyProtection="1">
      <alignment/>
      <protection locked="0"/>
    </xf>
    <xf numFmtId="186" fontId="5" fillId="0" borderId="11" xfId="0" applyNumberFormat="1" applyFont="1" applyFill="1" applyBorder="1" applyAlignment="1" applyProtection="1">
      <alignment/>
      <protection locked="0"/>
    </xf>
    <xf numFmtId="186" fontId="4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6" fontId="5" fillId="33" borderId="18" xfId="0" applyNumberFormat="1" applyFont="1" applyFill="1" applyBorder="1" applyAlignment="1" applyProtection="1">
      <alignment/>
      <protection locked="0"/>
    </xf>
    <xf numFmtId="186" fontId="5" fillId="33" borderId="10" xfId="0" applyNumberFormat="1" applyFont="1" applyFill="1" applyBorder="1" applyAlignment="1" applyProtection="1">
      <alignment/>
      <protection locked="0"/>
    </xf>
    <xf numFmtId="186" fontId="4" fillId="33" borderId="18" xfId="0" applyNumberFormat="1" applyFont="1" applyFill="1" applyBorder="1" applyAlignment="1" applyProtection="1">
      <alignment/>
      <protection locked="0"/>
    </xf>
    <xf numFmtId="186" fontId="4" fillId="33" borderId="10" xfId="0" applyNumberFormat="1" applyFont="1" applyFill="1" applyBorder="1" applyAlignment="1" applyProtection="1">
      <alignment/>
      <protection locked="0"/>
    </xf>
    <xf numFmtId="186" fontId="4" fillId="33" borderId="15" xfId="0" applyNumberFormat="1" applyFont="1" applyFill="1" applyBorder="1" applyAlignment="1" applyProtection="1">
      <alignment/>
      <protection locked="0"/>
    </xf>
    <xf numFmtId="185" fontId="5" fillId="34" borderId="0" xfId="0" applyNumberFormat="1" applyFont="1" applyFill="1" applyBorder="1" applyAlignment="1" applyProtection="1">
      <alignment horizontal="right"/>
      <protection locked="0"/>
    </xf>
    <xf numFmtId="186" fontId="5" fillId="34" borderId="10" xfId="0" applyNumberFormat="1" applyFont="1" applyFill="1" applyBorder="1" applyAlignment="1" applyProtection="1">
      <alignment horizontal="right"/>
      <protection locked="0"/>
    </xf>
    <xf numFmtId="186" fontId="5" fillId="34" borderId="10" xfId="0" applyNumberFormat="1" applyFont="1" applyFill="1" applyBorder="1" applyAlignment="1" applyProtection="1">
      <alignment/>
      <protection locked="0"/>
    </xf>
    <xf numFmtId="186" fontId="5" fillId="34" borderId="11" xfId="0" applyNumberFormat="1" applyFont="1" applyFill="1" applyBorder="1" applyAlignment="1" applyProtection="1">
      <alignment horizontal="right"/>
      <protection locked="0"/>
    </xf>
    <xf numFmtId="186" fontId="5" fillId="34" borderId="0" xfId="0" applyNumberFormat="1" applyFont="1" applyFill="1" applyBorder="1" applyAlignment="1" applyProtection="1">
      <alignment horizontal="right"/>
      <protection locked="0"/>
    </xf>
    <xf numFmtId="186" fontId="5" fillId="34" borderId="0" xfId="0" applyNumberFormat="1" applyFont="1" applyFill="1" applyBorder="1" applyAlignment="1" applyProtection="1">
      <alignment/>
      <protection locked="0"/>
    </xf>
    <xf numFmtId="186" fontId="5" fillId="34" borderId="21" xfId="0" applyNumberFormat="1" applyFont="1" applyFill="1" applyBorder="1" applyAlignment="1" applyProtection="1">
      <alignment horizontal="right"/>
      <protection locked="0"/>
    </xf>
    <xf numFmtId="186" fontId="5" fillId="34" borderId="13" xfId="0" applyNumberFormat="1" applyFont="1" applyFill="1" applyBorder="1" applyAlignment="1" applyProtection="1">
      <alignment horizontal="right"/>
      <protection locked="0"/>
    </xf>
    <xf numFmtId="186" fontId="5" fillId="34" borderId="14" xfId="0" applyNumberFormat="1" applyFont="1" applyFill="1" applyBorder="1" applyAlignment="1" applyProtection="1">
      <alignment horizontal="right"/>
      <protection locked="0"/>
    </xf>
    <xf numFmtId="186" fontId="5" fillId="34" borderId="14" xfId="0" applyNumberFormat="1" applyFont="1" applyFill="1" applyBorder="1" applyAlignment="1" applyProtection="1">
      <alignment/>
      <protection locked="0"/>
    </xf>
    <xf numFmtId="186" fontId="5" fillId="34" borderId="13" xfId="0" applyNumberFormat="1" applyFont="1" applyFill="1" applyBorder="1" applyAlignment="1" applyProtection="1">
      <alignment/>
      <protection locked="0"/>
    </xf>
    <xf numFmtId="186" fontId="5" fillId="34" borderId="0" xfId="0" applyNumberFormat="1" applyFont="1" applyFill="1" applyBorder="1" applyAlignment="1" applyProtection="1">
      <alignment horizontal="right"/>
      <protection/>
    </xf>
    <xf numFmtId="186" fontId="5" fillId="34" borderId="10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Fill="1" applyBorder="1" applyAlignment="1" applyProtection="1">
      <alignment horizontal="right"/>
      <protection locked="0"/>
    </xf>
    <xf numFmtId="186" fontId="5" fillId="35" borderId="0" xfId="0" applyNumberFormat="1" applyFont="1" applyFill="1" applyBorder="1" applyAlignment="1" applyProtection="1">
      <alignment horizontal="right"/>
      <protection/>
    </xf>
    <xf numFmtId="186" fontId="5" fillId="34" borderId="0" xfId="0" applyNumberFormat="1" applyFont="1" applyFill="1" applyBorder="1" applyAlignment="1">
      <alignment horizontal="right"/>
    </xf>
    <xf numFmtId="186" fontId="5" fillId="34" borderId="10" xfId="0" applyNumberFormat="1" applyFont="1" applyFill="1" applyBorder="1" applyAlignment="1">
      <alignment horizontal="right"/>
    </xf>
    <xf numFmtId="183" fontId="6" fillId="0" borderId="0" xfId="47" applyFont="1" applyFill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6" xfId="0" applyNumberFormat="1" applyFont="1" applyFill="1" applyBorder="1" applyAlignment="1" applyProtection="1">
      <alignment horizontal="right"/>
      <protection locked="0"/>
    </xf>
    <xf numFmtId="186" fontId="5" fillId="0" borderId="21" xfId="0" applyNumberFormat="1" applyFont="1" applyFill="1" applyBorder="1" applyAlignment="1" applyProtection="1">
      <alignment horizontal="right"/>
      <protection/>
    </xf>
    <xf numFmtId="186" fontId="5" fillId="0" borderId="13" xfId="0" applyNumberFormat="1" applyFont="1" applyFill="1" applyBorder="1" applyAlignment="1" applyProtection="1">
      <alignment horizontal="right"/>
      <protection/>
    </xf>
    <xf numFmtId="186" fontId="5" fillId="0" borderId="14" xfId="0" applyNumberFormat="1" applyFont="1" applyFill="1" applyBorder="1" applyAlignment="1" applyProtection="1">
      <alignment horizontal="right"/>
      <protection/>
    </xf>
    <xf numFmtId="186" fontId="4" fillId="35" borderId="11" xfId="0" applyNumberFormat="1" applyFont="1" applyFill="1" applyBorder="1" applyAlignment="1">
      <alignment horizontal="right"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186" fontId="5" fillId="0" borderId="10" xfId="0" applyNumberFormat="1" applyFont="1" applyFill="1" applyBorder="1" applyAlignment="1" applyProtection="1">
      <alignment horizontal="right"/>
      <protection locked="0"/>
    </xf>
    <xf numFmtId="0" fontId="9" fillId="35" borderId="0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5" fillId="36" borderId="16" xfId="0" applyFont="1" applyFill="1" applyBorder="1" applyAlignment="1" applyProtection="1">
      <alignment horizontal="right"/>
      <protection locked="0"/>
    </xf>
    <xf numFmtId="0" fontId="7" fillId="36" borderId="16" xfId="0" applyFont="1" applyFill="1" applyBorder="1" applyAlignment="1" applyProtection="1">
      <alignment horizontal="centerContinuous"/>
      <protection/>
    </xf>
    <xf numFmtId="0" fontId="5" fillId="36" borderId="16" xfId="0" applyFont="1" applyFill="1" applyBorder="1" applyAlignment="1" applyProtection="1">
      <alignment horizontal="centerContinuous"/>
      <protection locked="0"/>
    </xf>
    <xf numFmtId="0" fontId="5" fillId="36" borderId="15" xfId="0" applyFont="1" applyFill="1" applyBorder="1" applyAlignment="1" applyProtection="1">
      <alignment horizontal="right"/>
      <protection locked="0"/>
    </xf>
    <xf numFmtId="0" fontId="7" fillId="36" borderId="16" xfId="0" applyFont="1" applyFill="1" applyBorder="1" applyAlignment="1" applyProtection="1">
      <alignment horizontal="centerContinuous"/>
      <protection locked="0"/>
    </xf>
    <xf numFmtId="0" fontId="7" fillId="36" borderId="15" xfId="0" applyFont="1" applyFill="1" applyBorder="1" applyAlignment="1" applyProtection="1">
      <alignment horizontal="centerContinuous"/>
      <protection locked="0"/>
    </xf>
    <xf numFmtId="0" fontId="5" fillId="36" borderId="15" xfId="0" applyFont="1" applyFill="1" applyBorder="1" applyAlignment="1" applyProtection="1">
      <alignment horizontal="centerContinuous"/>
      <protection locked="0"/>
    </xf>
    <xf numFmtId="0" fontId="5" fillId="36" borderId="22" xfId="0" applyFont="1" applyFill="1" applyBorder="1" applyAlignment="1" applyProtection="1">
      <alignment/>
      <protection locked="0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23" xfId="0" applyFont="1" applyFill="1" applyBorder="1" applyAlignment="1" applyProtection="1">
      <alignment/>
      <protection locked="0"/>
    </xf>
    <xf numFmtId="187" fontId="4" fillId="36" borderId="17" xfId="0" applyNumberFormat="1" applyFont="1" applyFill="1" applyBorder="1" applyAlignment="1">
      <alignment horizontal="right"/>
    </xf>
    <xf numFmtId="187" fontId="4" fillId="36" borderId="19" xfId="0" applyNumberFormat="1" applyFont="1" applyFill="1" applyBorder="1" applyAlignment="1">
      <alignment horizontal="right"/>
    </xf>
    <xf numFmtId="187" fontId="4" fillId="36" borderId="18" xfId="0" applyNumberFormat="1" applyFont="1" applyFill="1" applyBorder="1" applyAlignment="1">
      <alignment horizontal="right"/>
    </xf>
    <xf numFmtId="0" fontId="4" fillId="36" borderId="25" xfId="0" applyFont="1" applyFill="1" applyBorder="1" applyAlignment="1" applyProtection="1">
      <alignment/>
      <protection locked="0"/>
    </xf>
    <xf numFmtId="187" fontId="4" fillId="36" borderId="26" xfId="0" applyNumberFormat="1" applyFont="1" applyFill="1" applyBorder="1" applyAlignment="1">
      <alignment horizontal="right"/>
    </xf>
    <xf numFmtId="187" fontId="4" fillId="36" borderId="27" xfId="0" applyNumberFormat="1" applyFont="1" applyFill="1" applyBorder="1" applyAlignment="1">
      <alignment horizontal="right"/>
    </xf>
    <xf numFmtId="187" fontId="4" fillId="36" borderId="28" xfId="0" applyNumberFormat="1" applyFont="1" applyFill="1" applyBorder="1" applyAlignment="1">
      <alignment horizontal="right"/>
    </xf>
    <xf numFmtId="0" fontId="4" fillId="36" borderId="22" xfId="0" applyFont="1" applyFill="1" applyBorder="1" applyAlignment="1" applyProtection="1">
      <alignment/>
      <protection locked="0"/>
    </xf>
    <xf numFmtId="187" fontId="4" fillId="36" borderId="13" xfId="0" applyNumberFormat="1" applyFont="1" applyFill="1" applyBorder="1" applyAlignment="1">
      <alignment horizontal="right"/>
    </xf>
    <xf numFmtId="197" fontId="4" fillId="36" borderId="13" xfId="0" applyNumberFormat="1" applyFont="1" applyFill="1" applyBorder="1" applyAlignment="1" applyProtection="1">
      <alignment horizontal="right"/>
      <protection/>
    </xf>
    <xf numFmtId="187" fontId="4" fillId="36" borderId="14" xfId="0" applyNumberFormat="1" applyFont="1" applyFill="1" applyBorder="1" applyAlignment="1">
      <alignment horizontal="right"/>
    </xf>
    <xf numFmtId="0" fontId="5" fillId="36" borderId="29" xfId="0" applyFont="1" applyFill="1" applyBorder="1" applyAlignment="1" applyProtection="1">
      <alignment/>
      <protection locked="0"/>
    </xf>
    <xf numFmtId="187" fontId="4" fillId="36" borderId="17" xfId="0" applyNumberFormat="1" applyFont="1" applyFill="1" applyBorder="1" applyAlignment="1" applyProtection="1">
      <alignment/>
      <protection locked="0"/>
    </xf>
    <xf numFmtId="187" fontId="4" fillId="36" borderId="18" xfId="0" applyNumberFormat="1" applyFont="1" applyFill="1" applyBorder="1" applyAlignment="1" applyProtection="1">
      <alignment/>
      <protection locked="0"/>
    </xf>
    <xf numFmtId="187" fontId="4" fillId="36" borderId="26" xfId="0" applyNumberFormat="1" applyFont="1" applyFill="1" applyBorder="1" applyAlignment="1" applyProtection="1">
      <alignment/>
      <protection locked="0"/>
    </xf>
    <xf numFmtId="187" fontId="4" fillId="36" borderId="28" xfId="0" applyNumberFormat="1" applyFont="1" applyFill="1" applyBorder="1" applyAlignment="1" applyProtection="1">
      <alignment/>
      <protection locked="0"/>
    </xf>
    <xf numFmtId="186" fontId="4" fillId="36" borderId="17" xfId="0" applyNumberFormat="1" applyFont="1" applyFill="1" applyBorder="1" applyAlignment="1" applyProtection="1">
      <alignment/>
      <protection locked="0"/>
    </xf>
    <xf numFmtId="186" fontId="4" fillId="36" borderId="18" xfId="0" applyNumberFormat="1" applyFont="1" applyFill="1" applyBorder="1" applyAlignment="1" applyProtection="1">
      <alignment/>
      <protection locked="0"/>
    </xf>
    <xf numFmtId="186" fontId="4" fillId="36" borderId="26" xfId="0" applyNumberFormat="1" applyFont="1" applyFill="1" applyBorder="1" applyAlignment="1" applyProtection="1">
      <alignment/>
      <protection locked="0"/>
    </xf>
    <xf numFmtId="186" fontId="4" fillId="36" borderId="28" xfId="0" applyNumberFormat="1" applyFont="1" applyFill="1" applyBorder="1" applyAlignment="1" applyProtection="1">
      <alignment/>
      <protection locked="0"/>
    </xf>
    <xf numFmtId="187" fontId="4" fillId="36" borderId="21" xfId="0" applyNumberFormat="1" applyFont="1" applyFill="1" applyBorder="1" applyAlignment="1" applyProtection="1">
      <alignment/>
      <protection locked="0"/>
    </xf>
    <xf numFmtId="187" fontId="4" fillId="36" borderId="14" xfId="0" applyNumberFormat="1" applyFont="1" applyFill="1" applyBorder="1" applyAlignment="1" applyProtection="1">
      <alignment/>
      <protection locked="0"/>
    </xf>
    <xf numFmtId="0" fontId="5" fillId="36" borderId="17" xfId="0" applyFont="1" applyFill="1" applyBorder="1" applyAlignment="1" applyProtection="1">
      <alignment/>
      <protection locked="0"/>
    </xf>
    <xf numFmtId="187" fontId="4" fillId="36" borderId="17" xfId="0" applyNumberFormat="1" applyFont="1" applyFill="1" applyBorder="1" applyAlignment="1" applyProtection="1">
      <alignment horizontal="right"/>
      <protection locked="0"/>
    </xf>
    <xf numFmtId="188" fontId="8" fillId="36" borderId="18" xfId="0" applyNumberFormat="1" applyFont="1" applyFill="1" applyBorder="1" applyAlignment="1" applyProtection="1">
      <alignment horizontal="right"/>
      <protection locked="0"/>
    </xf>
    <xf numFmtId="187" fontId="4" fillId="36" borderId="19" xfId="0" applyNumberFormat="1" applyFont="1" applyFill="1" applyBorder="1" applyAlignment="1" applyProtection="1">
      <alignment horizontal="right"/>
      <protection locked="0"/>
    </xf>
    <xf numFmtId="0" fontId="4" fillId="36" borderId="26" xfId="0" applyFont="1" applyFill="1" applyBorder="1" applyAlignment="1" applyProtection="1">
      <alignment/>
      <protection/>
    </xf>
    <xf numFmtId="187" fontId="4" fillId="36" borderId="26" xfId="0" applyNumberFormat="1" applyFont="1" applyFill="1" applyBorder="1" applyAlignment="1" applyProtection="1">
      <alignment horizontal="right"/>
      <protection locked="0"/>
    </xf>
    <xf numFmtId="188" fontId="8" fillId="36" borderId="28" xfId="0" applyNumberFormat="1" applyFont="1" applyFill="1" applyBorder="1" applyAlignment="1" applyProtection="1">
      <alignment horizontal="right"/>
      <protection locked="0"/>
    </xf>
    <xf numFmtId="187" fontId="4" fillId="36" borderId="27" xfId="0" applyNumberFormat="1" applyFont="1" applyFill="1" applyBorder="1" applyAlignment="1" applyProtection="1">
      <alignment horizontal="right"/>
      <protection locked="0"/>
    </xf>
    <xf numFmtId="0" fontId="5" fillId="36" borderId="17" xfId="0" applyFont="1" applyFill="1" applyBorder="1" applyAlignment="1" applyProtection="1">
      <alignment/>
      <protection/>
    </xf>
    <xf numFmtId="0" fontId="5" fillId="36" borderId="23" xfId="0" applyFont="1" applyFill="1" applyBorder="1" applyAlignment="1" applyProtection="1">
      <alignment/>
      <protection locked="0"/>
    </xf>
    <xf numFmtId="187" fontId="5" fillId="36" borderId="19" xfId="0" applyNumberFormat="1" applyFont="1" applyFill="1" applyBorder="1" applyAlignment="1" applyProtection="1">
      <alignment horizontal="right"/>
      <protection locked="0"/>
    </xf>
    <xf numFmtId="187" fontId="5" fillId="36" borderId="18" xfId="0" applyNumberFormat="1" applyFont="1" applyFill="1" applyBorder="1" applyAlignment="1" applyProtection="1">
      <alignment horizontal="right"/>
      <protection locked="0"/>
    </xf>
    <xf numFmtId="0" fontId="4" fillId="36" borderId="25" xfId="0" applyFont="1" applyFill="1" applyBorder="1" applyAlignment="1" applyProtection="1">
      <alignment/>
      <protection/>
    </xf>
    <xf numFmtId="187" fontId="4" fillId="36" borderId="27" xfId="0" applyNumberFormat="1" applyFont="1" applyFill="1" applyBorder="1" applyAlignment="1" applyProtection="1">
      <alignment horizontal="right"/>
      <protection/>
    </xf>
    <xf numFmtId="187" fontId="4" fillId="36" borderId="28" xfId="0" applyNumberFormat="1" applyFont="1" applyFill="1" applyBorder="1" applyAlignment="1" applyProtection="1">
      <alignment horizontal="right"/>
      <protection/>
    </xf>
    <xf numFmtId="0" fontId="5" fillId="36" borderId="23" xfId="0" applyFont="1" applyFill="1" applyBorder="1" applyAlignment="1" applyProtection="1">
      <alignment/>
      <protection/>
    </xf>
    <xf numFmtId="187" fontId="4" fillId="36" borderId="18" xfId="0" applyNumberFormat="1" applyFont="1" applyFill="1" applyBorder="1" applyAlignment="1" applyProtection="1">
      <alignment horizontal="right"/>
      <protection locked="0"/>
    </xf>
    <xf numFmtId="187" fontId="4" fillId="36" borderId="28" xfId="0" applyNumberFormat="1" applyFont="1" applyFill="1" applyBorder="1" applyAlignment="1" applyProtection="1">
      <alignment horizontal="right"/>
      <protection locked="0"/>
    </xf>
    <xf numFmtId="0" fontId="4" fillId="36" borderId="22" xfId="0" applyFont="1" applyFill="1" applyBorder="1" applyAlignment="1" applyProtection="1">
      <alignment/>
      <protection/>
    </xf>
    <xf numFmtId="187" fontId="4" fillId="36" borderId="13" xfId="0" applyNumberFormat="1" applyFont="1" applyFill="1" applyBorder="1" applyAlignment="1" applyProtection="1">
      <alignment horizontal="right"/>
      <protection locked="0"/>
    </xf>
    <xf numFmtId="187" fontId="4" fillId="36" borderId="14" xfId="0" applyNumberFormat="1" applyFont="1" applyFill="1" applyBorder="1" applyAlignment="1" applyProtection="1">
      <alignment horizontal="right"/>
      <protection locked="0"/>
    </xf>
    <xf numFmtId="0" fontId="4" fillId="36" borderId="24" xfId="0" applyFont="1" applyFill="1" applyBorder="1" applyAlignment="1" applyProtection="1">
      <alignment/>
      <protection locked="0"/>
    </xf>
    <xf numFmtId="0" fontId="4" fillId="36" borderId="21" xfId="0" applyFont="1" applyFill="1" applyBorder="1" applyAlignment="1">
      <alignment horizontal="center"/>
    </xf>
    <xf numFmtId="0" fontId="5" fillId="36" borderId="12" xfId="0" applyFont="1" applyFill="1" applyBorder="1" applyAlignment="1" applyProtection="1">
      <alignment/>
      <protection locked="0"/>
    </xf>
    <xf numFmtId="0" fontId="4" fillId="36" borderId="12" xfId="0" applyFont="1" applyFill="1" applyBorder="1" applyAlignment="1" applyProtection="1">
      <alignment/>
      <protection locked="0"/>
    </xf>
    <xf numFmtId="0" fontId="5" fillId="36" borderId="12" xfId="0" applyFont="1" applyFill="1" applyBorder="1" applyAlignment="1" applyProtection="1">
      <alignment/>
      <protection/>
    </xf>
    <xf numFmtId="0" fontId="5" fillId="36" borderId="24" xfId="0" applyFont="1" applyFill="1" applyBorder="1" applyAlignment="1" applyProtection="1">
      <alignment/>
      <protection locked="0"/>
    </xf>
    <xf numFmtId="0" fontId="4" fillId="36" borderId="25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186" fontId="5" fillId="36" borderId="20" xfId="0" applyNumberFormat="1" applyFont="1" applyFill="1" applyBorder="1" applyAlignment="1" applyProtection="1">
      <alignment horizontal="right"/>
      <protection locked="0"/>
    </xf>
    <xf numFmtId="186" fontId="5" fillId="36" borderId="16" xfId="0" applyNumberFormat="1" applyFont="1" applyFill="1" applyBorder="1" applyAlignment="1" applyProtection="1">
      <alignment horizontal="right"/>
      <protection locked="0"/>
    </xf>
    <xf numFmtId="186" fontId="5" fillId="36" borderId="15" xfId="0" applyNumberFormat="1" applyFont="1" applyFill="1" applyBorder="1" applyAlignment="1" applyProtection="1">
      <alignment horizontal="right"/>
      <protection locked="0"/>
    </xf>
    <xf numFmtId="186" fontId="4" fillId="36" borderId="26" xfId="0" applyNumberFormat="1" applyFont="1" applyFill="1" applyBorder="1" applyAlignment="1">
      <alignment/>
    </xf>
    <xf numFmtId="186" fontId="4" fillId="36" borderId="27" xfId="0" applyNumberFormat="1" applyFont="1" applyFill="1" applyBorder="1" applyAlignment="1">
      <alignment/>
    </xf>
    <xf numFmtId="186" fontId="4" fillId="36" borderId="28" xfId="0" applyNumberFormat="1" applyFont="1" applyFill="1" applyBorder="1" applyAlignment="1">
      <alignment/>
    </xf>
    <xf numFmtId="186" fontId="5" fillId="36" borderId="11" xfId="0" applyNumberFormat="1" applyFont="1" applyFill="1" applyBorder="1" applyAlignment="1">
      <alignment/>
    </xf>
    <xf numFmtId="186" fontId="5" fillId="36" borderId="0" xfId="0" applyNumberFormat="1" applyFont="1" applyFill="1" applyBorder="1" applyAlignment="1">
      <alignment/>
    </xf>
    <xf numFmtId="186" fontId="5" fillId="36" borderId="10" xfId="0" applyNumberFormat="1" applyFont="1" applyFill="1" applyBorder="1" applyAlignment="1">
      <alignment/>
    </xf>
    <xf numFmtId="186" fontId="4" fillId="36" borderId="21" xfId="0" applyNumberFormat="1" applyFont="1" applyFill="1" applyBorder="1" applyAlignment="1">
      <alignment/>
    </xf>
    <xf numFmtId="186" fontId="4" fillId="36" borderId="13" xfId="0" applyNumberFormat="1" applyFont="1" applyFill="1" applyBorder="1" applyAlignment="1">
      <alignment/>
    </xf>
    <xf numFmtId="186" fontId="4" fillId="36" borderId="14" xfId="0" applyNumberFormat="1" applyFont="1" applyFill="1" applyBorder="1" applyAlignment="1">
      <alignment/>
    </xf>
    <xf numFmtId="0" fontId="5" fillId="36" borderId="22" xfId="0" applyFont="1" applyFill="1" applyBorder="1" applyAlignment="1" applyProtection="1">
      <alignment/>
      <protection/>
    </xf>
    <xf numFmtId="0" fontId="5" fillId="36" borderId="11" xfId="0" applyFont="1" applyFill="1" applyBorder="1" applyAlignment="1" applyProtection="1">
      <alignment/>
      <protection locked="0"/>
    </xf>
    <xf numFmtId="0" fontId="5" fillId="36" borderId="21" xfId="0" applyFont="1" applyFill="1" applyBorder="1" applyAlignment="1" applyProtection="1">
      <alignment/>
      <protection locked="0"/>
    </xf>
    <xf numFmtId="0" fontId="6" fillId="36" borderId="12" xfId="0" applyFont="1" applyFill="1" applyBorder="1" applyAlignment="1">
      <alignment/>
    </xf>
    <xf numFmtId="0" fontId="4" fillId="36" borderId="22" xfId="0" applyFont="1" applyFill="1" applyBorder="1" applyAlignment="1">
      <alignment horizontal="left"/>
    </xf>
    <xf numFmtId="186" fontId="5" fillId="36" borderId="0" xfId="0" applyNumberFormat="1" applyFont="1" applyFill="1" applyBorder="1" applyAlignment="1" applyProtection="1">
      <alignment horizontal="right"/>
      <protection locked="0"/>
    </xf>
    <xf numFmtId="186" fontId="5" fillId="36" borderId="10" xfId="0" applyNumberFormat="1" applyFont="1" applyFill="1" applyBorder="1" applyAlignment="1" applyProtection="1">
      <alignment horizontal="right"/>
      <protection locked="0"/>
    </xf>
    <xf numFmtId="186" fontId="5" fillId="36" borderId="10" xfId="0" applyNumberFormat="1" applyFont="1" applyFill="1" applyBorder="1" applyAlignment="1" applyProtection="1">
      <alignment/>
      <protection locked="0"/>
    </xf>
    <xf numFmtId="186" fontId="5" fillId="36" borderId="0" xfId="0" applyNumberFormat="1" applyFont="1" applyFill="1" applyBorder="1" applyAlignment="1" applyProtection="1">
      <alignment/>
      <protection locked="0"/>
    </xf>
    <xf numFmtId="186" fontId="4" fillId="36" borderId="0" xfId="0" applyNumberFormat="1" applyFont="1" applyFill="1" applyBorder="1" applyAlignment="1">
      <alignment/>
    </xf>
    <xf numFmtId="186" fontId="4" fillId="36" borderId="10" xfId="0" applyNumberFormat="1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4" fillId="36" borderId="16" xfId="0" applyFont="1" applyFill="1" applyBorder="1" applyAlignment="1">
      <alignment horizontal="centerContinuous"/>
    </xf>
    <xf numFmtId="0" fontId="6" fillId="36" borderId="15" xfId="0" applyFont="1" applyFill="1" applyBorder="1" applyAlignment="1">
      <alignment horizontal="centerContinuous"/>
    </xf>
    <xf numFmtId="0" fontId="4" fillId="36" borderId="16" xfId="0" applyFont="1" applyFill="1" applyBorder="1" applyAlignment="1" applyProtection="1">
      <alignment horizontal="centerContinuous"/>
      <protection locked="0"/>
    </xf>
    <xf numFmtId="0" fontId="4" fillId="36" borderId="15" xfId="0" applyFont="1" applyFill="1" applyBorder="1" applyAlignment="1" applyProtection="1">
      <alignment horizontal="centerContinuous"/>
      <protection locked="0"/>
    </xf>
    <xf numFmtId="0" fontId="5" fillId="36" borderId="0" xfId="0" applyFont="1" applyFill="1" applyAlignment="1" applyProtection="1">
      <alignment horizontal="right"/>
      <protection locked="0"/>
    </xf>
    <xf numFmtId="0" fontId="5" fillId="36" borderId="10" xfId="0" applyFont="1" applyFill="1" applyBorder="1" applyAlignment="1" applyProtection="1">
      <alignment horizontal="right"/>
      <protection locked="0"/>
    </xf>
    <xf numFmtId="0" fontId="10" fillId="36" borderId="22" xfId="0" applyFont="1" applyFill="1" applyBorder="1" applyAlignment="1" applyProtection="1">
      <alignment/>
      <protection locked="0"/>
    </xf>
    <xf numFmtId="0" fontId="5" fillId="36" borderId="13" xfId="0" applyFont="1" applyFill="1" applyBorder="1" applyAlignment="1" applyProtection="1">
      <alignment horizontal="right"/>
      <protection locked="0"/>
    </xf>
    <xf numFmtId="0" fontId="5" fillId="36" borderId="14" xfId="0" applyFont="1" applyFill="1" applyBorder="1" applyAlignment="1" applyProtection="1">
      <alignment horizontal="right"/>
      <protection locked="0"/>
    </xf>
    <xf numFmtId="0" fontId="4" fillId="36" borderId="23" xfId="0" applyFont="1" applyFill="1" applyBorder="1" applyAlignment="1" applyProtection="1">
      <alignment/>
      <protection/>
    </xf>
    <xf numFmtId="185" fontId="4" fillId="36" borderId="16" xfId="0" applyNumberFormat="1" applyFont="1" applyFill="1" applyBorder="1" applyAlignment="1" applyProtection="1">
      <alignment horizontal="right"/>
      <protection locked="0"/>
    </xf>
    <xf numFmtId="186" fontId="4" fillId="36" borderId="15" xfId="0" applyNumberFormat="1" applyFont="1" applyFill="1" applyBorder="1" applyAlignment="1" applyProtection="1">
      <alignment horizontal="right"/>
      <protection locked="0"/>
    </xf>
    <xf numFmtId="185" fontId="4" fillId="36" borderId="13" xfId="0" applyNumberFormat="1" applyFont="1" applyFill="1" applyBorder="1" applyAlignment="1" applyProtection="1">
      <alignment horizontal="right"/>
      <protection locked="0"/>
    </xf>
    <xf numFmtId="186" fontId="4" fillId="36" borderId="14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10" fillId="0" borderId="0" xfId="0" applyFont="1" applyAlignment="1">
      <alignment horizontal="left" indent="1"/>
    </xf>
    <xf numFmtId="10" fontId="5" fillId="34" borderId="0" xfId="0" applyNumberFormat="1" applyFont="1" applyFill="1" applyAlignment="1">
      <alignment/>
    </xf>
    <xf numFmtId="0" fontId="5" fillId="0" borderId="0" xfId="0" applyFont="1" applyAlignment="1">
      <alignment horizontal="left" indent="1"/>
    </xf>
    <xf numFmtId="0" fontId="17" fillId="0" borderId="0" xfId="0" applyFont="1" applyAlignment="1">
      <alignment/>
    </xf>
    <xf numFmtId="211" fontId="5" fillId="34" borderId="0" xfId="0" applyNumberFormat="1" applyFont="1" applyFill="1" applyAlignment="1">
      <alignment/>
    </xf>
    <xf numFmtId="211" fontId="22" fillId="35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1"/>
    </xf>
    <xf numFmtId="0" fontId="6" fillId="35" borderId="0" xfId="54" applyNumberFormat="1" applyFont="1" applyFill="1" applyBorder="1" applyAlignment="1" applyProtection="1">
      <alignment horizontal="left" vertical="top"/>
      <protection/>
    </xf>
    <xf numFmtId="212" fontId="6" fillId="35" borderId="0" xfId="54" applyNumberFormat="1" applyFont="1" applyFill="1" applyBorder="1" applyAlignment="1" applyProtection="1" quotePrefix="1">
      <alignment horizontal="left" vertical="top"/>
      <protection/>
    </xf>
    <xf numFmtId="0" fontId="6" fillId="35" borderId="0" xfId="54" applyFill="1">
      <alignment/>
      <protection/>
    </xf>
    <xf numFmtId="0" fontId="18" fillId="35" borderId="0" xfId="0" applyFont="1" applyFill="1" applyAlignment="1">
      <alignment/>
    </xf>
    <xf numFmtId="212" fontId="6" fillId="35" borderId="0" xfId="54" applyNumberFormat="1" applyFont="1" applyFill="1" applyBorder="1" applyAlignment="1" applyProtection="1">
      <alignment horizontal="left" vertical="top"/>
      <protection/>
    </xf>
    <xf numFmtId="0" fontId="7" fillId="35" borderId="30" xfId="54" applyFont="1" applyFill="1" applyBorder="1" applyAlignment="1">
      <alignment horizontal="left"/>
      <protection/>
    </xf>
    <xf numFmtId="0" fontId="6" fillId="35" borderId="0" xfId="54" applyFont="1" applyFill="1" applyBorder="1">
      <alignment/>
      <protection/>
    </xf>
    <xf numFmtId="184" fontId="6" fillId="35" borderId="0" xfId="54" applyNumberFormat="1" applyFont="1" applyFill="1" applyBorder="1">
      <alignment/>
      <protection/>
    </xf>
    <xf numFmtId="0" fontId="7" fillId="35" borderId="30" xfId="54" applyNumberFormat="1" applyFont="1" applyFill="1" applyBorder="1" applyAlignment="1" applyProtection="1">
      <alignment horizontal="left" indent="2"/>
      <protection/>
    </xf>
    <xf numFmtId="0" fontId="7" fillId="35" borderId="0" xfId="54" applyFont="1" applyFill="1" applyBorder="1">
      <alignment/>
      <protection/>
    </xf>
    <xf numFmtId="3" fontId="7" fillId="35" borderId="0" xfId="54" applyNumberFormat="1" applyFont="1" applyFill="1" applyBorder="1">
      <alignment/>
      <protection/>
    </xf>
    <xf numFmtId="0" fontId="7" fillId="35" borderId="30" xfId="54" applyFont="1" applyFill="1" applyBorder="1" applyAlignment="1">
      <alignment horizontal="left" indent="2"/>
      <protection/>
    </xf>
    <xf numFmtId="0" fontId="7" fillId="35" borderId="30" xfId="54" applyFont="1" applyFill="1" applyBorder="1" applyAlignment="1">
      <alignment horizontal="left" indent="3"/>
      <protection/>
    </xf>
    <xf numFmtId="3" fontId="6" fillId="35" borderId="0" xfId="54" applyNumberFormat="1" applyFont="1" applyFill="1" applyBorder="1">
      <alignment/>
      <protection/>
    </xf>
    <xf numFmtId="3" fontId="6" fillId="35" borderId="30" xfId="54" applyNumberFormat="1" applyFont="1" applyFill="1" applyBorder="1" applyAlignment="1" applyProtection="1">
      <alignment horizontal="left" indent="4"/>
      <protection/>
    </xf>
    <xf numFmtId="3" fontId="6" fillId="35" borderId="31" xfId="54" applyNumberFormat="1" applyFont="1" applyFill="1" applyBorder="1">
      <alignment/>
      <protection/>
    </xf>
    <xf numFmtId="3" fontId="7" fillId="35" borderId="30" xfId="54" applyNumberFormat="1" applyFont="1" applyFill="1" applyBorder="1" applyAlignment="1" applyProtection="1">
      <alignment horizontal="left" indent="3"/>
      <protection/>
    </xf>
    <xf numFmtId="3" fontId="6" fillId="35" borderId="30" xfId="54" applyNumberFormat="1" applyFont="1" applyFill="1" applyBorder="1" applyAlignment="1" applyProtection="1">
      <alignment horizontal="left" indent="3"/>
      <protection/>
    </xf>
    <xf numFmtId="0" fontId="7" fillId="35" borderId="30" xfId="54" applyFont="1" applyFill="1" applyBorder="1" applyAlignment="1">
      <alignment horizontal="left" indent="1"/>
      <protection/>
    </xf>
    <xf numFmtId="0" fontId="6" fillId="35" borderId="30" xfId="54" applyNumberFormat="1" applyFont="1" applyFill="1" applyBorder="1" applyAlignment="1" applyProtection="1">
      <alignment horizontal="left" indent="2"/>
      <protection/>
    </xf>
    <xf numFmtId="1" fontId="7" fillId="35" borderId="0" xfId="54" applyNumberFormat="1" applyFont="1" applyFill="1" applyBorder="1" applyAlignment="1">
      <alignment horizontal="center"/>
      <protection/>
    </xf>
    <xf numFmtId="0" fontId="7" fillId="35" borderId="0" xfId="54" applyFont="1" applyFill="1" applyBorder="1" applyAlignment="1">
      <alignment horizontal="center"/>
      <protection/>
    </xf>
    <xf numFmtId="0" fontId="7" fillId="35" borderId="0" xfId="54" applyFont="1" applyFill="1" applyBorder="1" applyAlignment="1">
      <alignment vertical="top"/>
      <protection/>
    </xf>
    <xf numFmtId="3" fontId="7" fillId="35" borderId="0" xfId="54" applyNumberFormat="1" applyFont="1" applyFill="1" applyBorder="1" applyAlignment="1">
      <alignment vertical="top"/>
      <protection/>
    </xf>
    <xf numFmtId="0" fontId="19" fillId="35" borderId="0" xfId="54" applyFont="1" applyFill="1" applyBorder="1">
      <alignment/>
      <protection/>
    </xf>
    <xf numFmtId="0" fontId="6" fillId="36" borderId="0" xfId="54" applyNumberFormat="1" applyFont="1" applyFill="1" applyBorder="1" applyAlignment="1" applyProtection="1">
      <alignment horizontal="left" vertical="top"/>
      <protection/>
    </xf>
    <xf numFmtId="212" fontId="6" fillId="36" borderId="0" xfId="54" applyNumberFormat="1" applyFont="1" applyFill="1" applyBorder="1" applyAlignment="1" applyProtection="1" quotePrefix="1">
      <alignment horizontal="left" vertical="top"/>
      <protection/>
    </xf>
    <xf numFmtId="0" fontId="7" fillId="36" borderId="0" xfId="0" applyNumberFormat="1" applyFont="1" applyFill="1" applyBorder="1" applyAlignment="1">
      <alignment horizontal="center"/>
    </xf>
    <xf numFmtId="3" fontId="7" fillId="36" borderId="30" xfId="54" applyNumberFormat="1" applyFont="1" applyFill="1" applyBorder="1" applyAlignment="1" applyProtection="1">
      <alignment horizontal="left" indent="1"/>
      <protection/>
    </xf>
    <xf numFmtId="0" fontId="0" fillId="35" borderId="0" xfId="0" applyFill="1" applyAlignment="1">
      <alignment/>
    </xf>
    <xf numFmtId="0" fontId="23" fillId="35" borderId="0" xfId="54" applyNumberFormat="1" applyFont="1" applyFill="1" applyBorder="1" applyAlignment="1" applyProtection="1">
      <alignment horizontal="center" vertical="top"/>
      <protection/>
    </xf>
    <xf numFmtId="212" fontId="23" fillId="35" borderId="0" xfId="54" applyNumberFormat="1" applyFont="1" applyFill="1" applyBorder="1" applyAlignment="1" applyProtection="1" quotePrefix="1">
      <alignment horizontal="center" vertical="top"/>
      <protection/>
    </xf>
    <xf numFmtId="212" fontId="23" fillId="35" borderId="0" xfId="54" applyNumberFormat="1" applyFont="1" applyFill="1" applyBorder="1" applyAlignment="1" applyProtection="1">
      <alignment horizontal="center" vertical="top"/>
      <protection/>
    </xf>
    <xf numFmtId="0" fontId="24" fillId="35" borderId="0" xfId="54" applyFont="1" applyFill="1" applyBorder="1" applyAlignment="1">
      <alignment horizontal="left" indent="2"/>
      <protection/>
    </xf>
    <xf numFmtId="0" fontId="24" fillId="35" borderId="0" xfId="54" applyFont="1" applyFill="1" applyBorder="1" applyAlignment="1">
      <alignment vertical="top"/>
      <protection/>
    </xf>
    <xf numFmtId="188" fontId="24" fillId="35" borderId="0" xfId="54" applyNumberFormat="1" applyFont="1" applyFill="1" applyBorder="1" applyAlignment="1">
      <alignment vertical="top"/>
      <protection/>
    </xf>
    <xf numFmtId="0" fontId="25" fillId="35" borderId="0" xfId="54" applyFont="1" applyFill="1" applyBorder="1">
      <alignment/>
      <protection/>
    </xf>
    <xf numFmtId="0" fontId="25" fillId="35" borderId="0" xfId="54" applyNumberFormat="1" applyFont="1" applyFill="1" applyBorder="1" applyAlignment="1" applyProtection="1">
      <alignment horizontal="left" vertical="top"/>
      <protection/>
    </xf>
    <xf numFmtId="212" fontId="25" fillId="35" borderId="0" xfId="54" applyNumberFormat="1" applyFont="1" applyFill="1" applyBorder="1" applyAlignment="1" applyProtection="1" quotePrefix="1">
      <alignment horizontal="left" vertical="top"/>
      <protection/>
    </xf>
    <xf numFmtId="212" fontId="25" fillId="35" borderId="0" xfId="54" applyNumberFormat="1" applyFont="1" applyFill="1" applyBorder="1" applyAlignment="1" applyProtection="1">
      <alignment horizontal="left" vertical="top"/>
      <protection/>
    </xf>
    <xf numFmtId="0" fontId="9" fillId="35" borderId="0" xfId="54" applyFont="1" applyFill="1" applyBorder="1" applyAlignment="1">
      <alignment horizontal="left" indent="2"/>
      <protection/>
    </xf>
    <xf numFmtId="0" fontId="6" fillId="35" borderId="0" xfId="54" applyFill="1" applyBorder="1">
      <alignment/>
      <protection/>
    </xf>
    <xf numFmtId="188" fontId="6" fillId="35" borderId="0" xfId="52" applyNumberFormat="1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12" xfId="0" applyFont="1" applyFill="1" applyBorder="1" applyAlignment="1" applyProtection="1">
      <alignment horizontal="left" indent="1"/>
      <protection locked="0"/>
    </xf>
    <xf numFmtId="0" fontId="5" fillId="0" borderId="12" xfId="0" applyFont="1" applyFill="1" applyBorder="1" applyAlignment="1" applyProtection="1">
      <alignment horizontal="left" indent="1"/>
      <protection/>
    </xf>
    <xf numFmtId="221" fontId="4" fillId="36" borderId="13" xfId="0" applyNumberFormat="1" applyFont="1" applyFill="1" applyBorder="1" applyAlignment="1">
      <alignment horizontal="right"/>
    </xf>
    <xf numFmtId="2" fontId="26" fillId="0" borderId="0" xfId="47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 applyProtection="1">
      <alignment horizontal="center"/>
      <protection/>
    </xf>
    <xf numFmtId="186" fontId="5" fillId="35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>
      <alignment/>
    </xf>
    <xf numFmtId="186" fontId="4" fillId="37" borderId="0" xfId="0" applyNumberFormat="1" applyFont="1" applyFill="1" applyBorder="1" applyAlignment="1">
      <alignment horizontal="right"/>
    </xf>
    <xf numFmtId="186" fontId="4" fillId="37" borderId="10" xfId="0" applyNumberFormat="1" applyFont="1" applyFill="1" applyBorder="1" applyAlignment="1">
      <alignment horizontal="right"/>
    </xf>
    <xf numFmtId="2" fontId="28" fillId="0" borderId="0" xfId="0" applyNumberFormat="1" applyFont="1" applyAlignment="1">
      <alignment/>
    </xf>
    <xf numFmtId="0" fontId="28" fillId="0" borderId="0" xfId="0" applyFont="1" applyFill="1" applyAlignment="1" applyProtection="1">
      <alignment/>
      <protection locked="0"/>
    </xf>
    <xf numFmtId="187" fontId="28" fillId="0" borderId="0" xfId="0" applyNumberFormat="1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5" fillId="0" borderId="32" xfId="0" applyFont="1" applyFill="1" applyBorder="1" applyAlignment="1" applyProtection="1">
      <alignment/>
      <protection locked="0"/>
    </xf>
    <xf numFmtId="187" fontId="5" fillId="0" borderId="17" xfId="0" applyNumberFormat="1" applyFont="1" applyFill="1" applyBorder="1" applyAlignment="1" applyProtection="1">
      <alignment horizontal="right"/>
      <protection locked="0"/>
    </xf>
    <xf numFmtId="0" fontId="11" fillId="0" borderId="18" xfId="0" applyFont="1" applyFill="1" applyBorder="1" applyAlignment="1" applyProtection="1">
      <alignment horizontal="right"/>
      <protection locked="0"/>
    </xf>
    <xf numFmtId="0" fontId="11" fillId="0" borderId="33" xfId="0" applyFont="1" applyFill="1" applyBorder="1" applyAlignment="1" applyProtection="1">
      <alignment horizontal="right"/>
      <protection locked="0"/>
    </xf>
    <xf numFmtId="0" fontId="5" fillId="0" borderId="34" xfId="0" applyFont="1" applyFill="1" applyBorder="1" applyAlignment="1" applyProtection="1">
      <alignment/>
      <protection locked="0"/>
    </xf>
    <xf numFmtId="0" fontId="11" fillId="0" borderId="35" xfId="0" applyFont="1" applyFill="1" applyBorder="1" applyAlignment="1" applyProtection="1">
      <alignment horizontal="right"/>
      <protection locked="0"/>
    </xf>
    <xf numFmtId="0" fontId="5" fillId="0" borderId="36" xfId="0" applyFont="1" applyFill="1" applyBorder="1" applyAlignment="1" applyProtection="1">
      <alignment/>
      <protection locked="0"/>
    </xf>
    <xf numFmtId="187" fontId="5" fillId="0" borderId="26" xfId="0" applyNumberFormat="1" applyFont="1" applyFill="1" applyBorder="1" applyAlignment="1" applyProtection="1">
      <alignment horizontal="right"/>
      <protection locked="0"/>
    </xf>
    <xf numFmtId="0" fontId="11" fillId="0" borderId="28" xfId="0" applyFont="1" applyFill="1" applyBorder="1" applyAlignment="1" applyProtection="1">
      <alignment horizontal="right"/>
      <protection locked="0"/>
    </xf>
    <xf numFmtId="0" fontId="11" fillId="0" borderId="37" xfId="0" applyFont="1" applyFill="1" applyBorder="1" applyAlignment="1" applyProtection="1">
      <alignment horizontal="right"/>
      <protection locked="0"/>
    </xf>
    <xf numFmtId="188" fontId="5" fillId="0" borderId="26" xfId="51" applyNumberFormat="1" applyFont="1" applyFill="1" applyBorder="1" applyAlignment="1" applyProtection="1">
      <alignment horizontal="right"/>
      <protection locked="0"/>
    </xf>
    <xf numFmtId="0" fontId="4" fillId="36" borderId="38" xfId="0" applyFont="1" applyFill="1" applyBorder="1" applyAlignment="1" applyProtection="1">
      <alignment horizontal="center"/>
      <protection locked="0"/>
    </xf>
    <xf numFmtId="0" fontId="4" fillId="36" borderId="39" xfId="0" applyFont="1" applyFill="1" applyBorder="1" applyAlignment="1" applyProtection="1">
      <alignment horizontal="center"/>
      <protection locked="0"/>
    </xf>
    <xf numFmtId="0" fontId="4" fillId="36" borderId="40" xfId="0" applyFont="1" applyFill="1" applyBorder="1" applyAlignment="1" applyProtection="1">
      <alignment horizont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0025"/>
          <c:w val="0.938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'Liquiditätsplanung Detail'!$B$66:$M$66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142015"/>
        <c:crosses val="autoZero"/>
        <c:auto val="1"/>
        <c:lblOffset val="100"/>
        <c:tickLblSkip val="1"/>
        <c:noMultiLvlLbl val="0"/>
      </c:catAx>
      <c:valAx>
        <c:axId val="34142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T€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706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87401575" bottom="0.787401575" header="0.3" footer="0.3"/>
  <pageSetup horizontalDpi="600" verticalDpi="600" orientation="landscape" paperSize="9"/>
  <headerFooter>
    <oddHeader>&amp;L&amp;"Arial,Fett"Liquidität Jahr 1&amp;"Arial,Standard"
Gründungsvorhaben:
Team ID:&amp;R&amp;"Arial,Fett"start2grow 2016</oddHeader>
    <oddFooter>&amp;L&amp;"Arial,Standard"&amp;8Unverbindliche Vorlage. Aufbau, Beschriftungen und Formeln sind im Einzelfall zu prüfen und ggf. zu ändern.&amp;R&amp;"Arial,Standard"&amp;8info@start2grow.de
Mit freundlicher Unterstützung der WIECON AG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7"/>
  <sheetViews>
    <sheetView showGridLines="0" tabSelected="1" zoomScalePageLayoutView="0" workbookViewId="0" topLeftCell="A1">
      <selection activeCell="D50" sqref="D50"/>
    </sheetView>
  </sheetViews>
  <sheetFormatPr defaultColWidth="11.421875" defaultRowHeight="12.75"/>
  <cols>
    <col min="1" max="1" width="3.00390625" style="209" customWidth="1"/>
    <col min="2" max="16384" width="11.421875" style="209" customWidth="1"/>
  </cols>
  <sheetData>
    <row r="1" spans="2:8" ht="12.75">
      <c r="B1" s="213" t="s">
        <v>133</v>
      </c>
      <c r="H1" s="213" t="s">
        <v>129</v>
      </c>
    </row>
    <row r="3" ht="10.5">
      <c r="C3" s="210" t="s">
        <v>119</v>
      </c>
    </row>
    <row r="4" spans="2:9" ht="9.75">
      <c r="B4" s="211">
        <v>0.12</v>
      </c>
      <c r="C4" s="212" t="s">
        <v>120</v>
      </c>
      <c r="H4" s="272">
        <f>+'GuV Übersicht'!B43+'GuV Übersicht'!D43+'GuV Übersicht'!F43+'GuV Übersicht'!H43+'GuV Übersicht'!J43</f>
        <v>0</v>
      </c>
      <c r="I4" s="209" t="s">
        <v>206</v>
      </c>
    </row>
    <row r="5" spans="2:9" ht="9.75">
      <c r="B5" s="211">
        <v>0.1</v>
      </c>
      <c r="C5" s="212" t="s">
        <v>121</v>
      </c>
      <c r="H5" s="272">
        <f>+'Liquiditätsplanung Detail'!B67</f>
        <v>0</v>
      </c>
      <c r="I5" s="209" t="s">
        <v>207</v>
      </c>
    </row>
    <row r="6" spans="2:3" ht="9.75">
      <c r="B6" s="211">
        <v>0.1</v>
      </c>
      <c r="C6" s="212" t="s">
        <v>122</v>
      </c>
    </row>
    <row r="7" spans="2:3" ht="9.75">
      <c r="B7" s="211">
        <v>0.1</v>
      </c>
      <c r="C7" s="212" t="s">
        <v>123</v>
      </c>
    </row>
    <row r="10" ht="10.5">
      <c r="C10" s="210" t="s">
        <v>124</v>
      </c>
    </row>
    <row r="11" spans="2:3" ht="9.75">
      <c r="B11" s="78">
        <v>3.5</v>
      </c>
      <c r="C11" s="212" t="s">
        <v>126</v>
      </c>
    </row>
    <row r="12" spans="2:5" ht="9.75">
      <c r="B12" s="211">
        <v>4.85</v>
      </c>
      <c r="C12" s="212" t="s">
        <v>125</v>
      </c>
      <c r="E12" s="209" t="s">
        <v>214</v>
      </c>
    </row>
    <row r="13" ht="9.75">
      <c r="C13" s="212"/>
    </row>
    <row r="14" spans="2:3" ht="9.75">
      <c r="B14" s="211">
        <f>15%*(1+5.5%)</f>
        <v>0.1583</v>
      </c>
      <c r="C14" s="212" t="s">
        <v>179</v>
      </c>
    </row>
    <row r="16" spans="2:3" ht="9.75">
      <c r="B16" s="82">
        <v>0</v>
      </c>
      <c r="C16" s="261" t="s">
        <v>166</v>
      </c>
    </row>
    <row r="17" spans="2:3" ht="9.75">
      <c r="B17" s="82">
        <v>0</v>
      </c>
      <c r="C17" s="261" t="s">
        <v>173</v>
      </c>
    </row>
    <row r="19" ht="9.75">
      <c r="C19" s="212" t="s">
        <v>175</v>
      </c>
    </row>
    <row r="20" spans="2:3" ht="9.75">
      <c r="B20" s="82">
        <v>1000</v>
      </c>
      <c r="C20" s="262" t="s">
        <v>176</v>
      </c>
    </row>
    <row r="21" spans="2:3" ht="9.75">
      <c r="B21" s="211">
        <v>0.6</v>
      </c>
      <c r="C21" s="262" t="s">
        <v>177</v>
      </c>
    </row>
    <row r="23" spans="2:3" ht="9.75">
      <c r="B23" s="82">
        <v>100</v>
      </c>
      <c r="C23" s="261" t="s">
        <v>180</v>
      </c>
    </row>
    <row r="24" spans="2:3" ht="9.75">
      <c r="B24" s="211">
        <v>0.25</v>
      </c>
      <c r="C24" s="261" t="s">
        <v>178</v>
      </c>
    </row>
    <row r="26" spans="2:3" ht="9.75">
      <c r="B26" s="211">
        <v>0.19</v>
      </c>
      <c r="C26" s="212" t="s">
        <v>134</v>
      </c>
    </row>
    <row r="28" spans="2:3" ht="9.75">
      <c r="B28" s="211">
        <v>0.9</v>
      </c>
      <c r="C28" s="212" t="s">
        <v>135</v>
      </c>
    </row>
    <row r="29" spans="2:3" ht="9.75">
      <c r="B29" s="211">
        <v>1</v>
      </c>
      <c r="C29" s="212" t="s">
        <v>152</v>
      </c>
    </row>
    <row r="30" spans="2:3" ht="9.75">
      <c r="B30" s="211">
        <v>0.9</v>
      </c>
      <c r="C30" s="212" t="s">
        <v>136</v>
      </c>
    </row>
    <row r="31" spans="2:3" ht="9.75">
      <c r="B31" s="211">
        <v>1</v>
      </c>
      <c r="C31" s="212" t="s">
        <v>153</v>
      </c>
    </row>
    <row r="32" spans="2:3" ht="9.75">
      <c r="B32" s="211">
        <v>1</v>
      </c>
      <c r="C32" s="212" t="s">
        <v>154</v>
      </c>
    </row>
    <row r="33" spans="2:3" s="2" customFormat="1" ht="9.75">
      <c r="B33" s="216"/>
      <c r="C33" s="217"/>
    </row>
    <row r="34" spans="2:3" s="2" customFormat="1" ht="9.75">
      <c r="B34" s="267">
        <v>2</v>
      </c>
      <c r="C34" s="217" t="s">
        <v>203</v>
      </c>
    </row>
    <row r="35" spans="2:3" s="2" customFormat="1" ht="9.75">
      <c r="B35" s="267"/>
      <c r="C35" s="217" t="s">
        <v>204</v>
      </c>
    </row>
    <row r="36" spans="2:3" s="2" customFormat="1" ht="9.75">
      <c r="B36" s="267"/>
      <c r="C36" s="217" t="s">
        <v>205</v>
      </c>
    </row>
    <row r="37" spans="2:3" s="2" customFormat="1" ht="9.75">
      <c r="B37" s="216"/>
      <c r="C37" s="217"/>
    </row>
    <row r="38" ht="10.5">
      <c r="C38" s="210" t="s">
        <v>137</v>
      </c>
    </row>
    <row r="39" spans="2:3" ht="9.75">
      <c r="B39" s="214">
        <v>1</v>
      </c>
      <c r="C39" s="212" t="s">
        <v>138</v>
      </c>
    </row>
    <row r="40" spans="2:3" ht="9.75">
      <c r="B40" s="214">
        <v>1</v>
      </c>
      <c r="C40" s="212" t="s">
        <v>139</v>
      </c>
    </row>
    <row r="41" ht="9.75">
      <c r="C41" s="212"/>
    </row>
    <row r="43" spans="2:4" ht="12.75">
      <c r="B43" s="89"/>
      <c r="C43" s="261" t="s">
        <v>199</v>
      </c>
      <c r="D43" s="247"/>
    </row>
    <row r="74" ht="9.75">
      <c r="B74" s="215">
        <v>0</v>
      </c>
    </row>
    <row r="75" ht="9.75">
      <c r="B75" s="215">
        <v>1</v>
      </c>
    </row>
    <row r="76" ht="9.75">
      <c r="B76" s="215">
        <v>2</v>
      </c>
    </row>
    <row r="77" ht="9.75">
      <c r="B77" s="215">
        <v>3</v>
      </c>
    </row>
  </sheetData>
  <sheetProtection/>
  <dataValidations count="2">
    <dataValidation type="list" allowBlank="1" showInputMessage="1" showErrorMessage="1" sqref="B39:B40">
      <formula1>$B$74:$B$77</formula1>
    </dataValidation>
    <dataValidation type="whole" allowBlank="1" showInputMessage="1" showErrorMessage="1" sqref="B34:B36">
      <formula1>1</formula1>
      <formula2>2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86" r:id="rId1"/>
  <headerFooter>
    <oddHeader>&amp;R&amp;"Arial,Fett"start2grow 2016</oddHeader>
    <oddFooter>&amp;L&amp;"Arial,Standard"&amp;8Unverbindliche Vorlage: Aufbau, Beschriftungen und Formeln s
ind im Einzelfall vollständig zu prüfen und ggf. zu ändern&amp;R&amp;"Arial,Standard"&amp;8info@start2grow.de
Mit freundlicher Unterstützung der WIECON AG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PageLayoutView="0" workbookViewId="0" topLeftCell="A1">
      <selection activeCell="B5" sqref="B5"/>
    </sheetView>
  </sheetViews>
  <sheetFormatPr defaultColWidth="11.421875" defaultRowHeight="12.75"/>
  <cols>
    <col min="1" max="1" width="23.00390625" style="9" customWidth="1"/>
    <col min="2" max="2" width="6.8515625" style="9" customWidth="1"/>
    <col min="3" max="3" width="7.7109375" style="9" customWidth="1"/>
    <col min="4" max="4" width="7.00390625" style="9" customWidth="1"/>
    <col min="5" max="5" width="7.7109375" style="9" customWidth="1"/>
    <col min="6" max="6" width="7.140625" style="9" customWidth="1"/>
    <col min="7" max="7" width="7.7109375" style="9" customWidth="1"/>
    <col min="8" max="8" width="7.28125" style="9" customWidth="1"/>
    <col min="9" max="9" width="8.8515625" style="9" customWidth="1"/>
    <col min="10" max="10" width="7.140625" style="9" customWidth="1"/>
    <col min="11" max="11" width="8.8515625" style="9" customWidth="1"/>
    <col min="12" max="16384" width="11.421875" style="9" customWidth="1"/>
  </cols>
  <sheetData>
    <row r="1" spans="1:11" ht="12">
      <c r="A1" s="194" t="s">
        <v>88</v>
      </c>
      <c r="B1" s="195" t="s">
        <v>1</v>
      </c>
      <c r="C1" s="196"/>
      <c r="D1" s="197" t="s">
        <v>2</v>
      </c>
      <c r="E1" s="198"/>
      <c r="F1" s="197" t="s">
        <v>3</v>
      </c>
      <c r="G1" s="198"/>
      <c r="H1" s="197" t="s">
        <v>4</v>
      </c>
      <c r="I1" s="198"/>
      <c r="J1" s="197" t="s">
        <v>5</v>
      </c>
      <c r="K1" s="198"/>
    </row>
    <row r="2" spans="1:11" ht="12">
      <c r="A2" s="165"/>
      <c r="B2" s="199" t="s">
        <v>46</v>
      </c>
      <c r="C2" s="200" t="s">
        <v>47</v>
      </c>
      <c r="D2" s="199" t="s">
        <v>46</v>
      </c>
      <c r="E2" s="200" t="s">
        <v>47</v>
      </c>
      <c r="F2" s="199" t="s">
        <v>46</v>
      </c>
      <c r="G2" s="200" t="s">
        <v>47</v>
      </c>
      <c r="H2" s="199" t="s">
        <v>46</v>
      </c>
      <c r="I2" s="200" t="s">
        <v>47</v>
      </c>
      <c r="J2" s="199" t="s">
        <v>46</v>
      </c>
      <c r="K2" s="200" t="s">
        <v>47</v>
      </c>
    </row>
    <row r="3" spans="1:11" ht="12.75" thickBot="1">
      <c r="A3" s="201"/>
      <c r="B3" s="202" t="s">
        <v>86</v>
      </c>
      <c r="C3" s="203" t="s">
        <v>87</v>
      </c>
      <c r="D3" s="202" t="s">
        <v>86</v>
      </c>
      <c r="E3" s="203" t="s">
        <v>87</v>
      </c>
      <c r="F3" s="202" t="s">
        <v>86</v>
      </c>
      <c r="G3" s="203" t="s">
        <v>87</v>
      </c>
      <c r="H3" s="202" t="s">
        <v>86</v>
      </c>
      <c r="I3" s="203" t="s">
        <v>87</v>
      </c>
      <c r="J3" s="202" t="s">
        <v>86</v>
      </c>
      <c r="K3" s="203" t="s">
        <v>87</v>
      </c>
    </row>
    <row r="4" spans="1:11" s="18" customFormat="1" ht="12">
      <c r="A4" s="162" t="s">
        <v>28</v>
      </c>
      <c r="B4" s="35">
        <f>SUM(B5:B7)</f>
        <v>0</v>
      </c>
      <c r="C4" s="36">
        <f aca="true" t="shared" si="0" ref="C4:K4">SUM(C5:C8)</f>
        <v>0</v>
      </c>
      <c r="D4" s="35">
        <f t="shared" si="0"/>
        <v>0</v>
      </c>
      <c r="E4" s="36">
        <f t="shared" si="0"/>
        <v>0</v>
      </c>
      <c r="F4" s="35">
        <f t="shared" si="0"/>
        <v>0</v>
      </c>
      <c r="G4" s="36">
        <f t="shared" si="0"/>
        <v>0</v>
      </c>
      <c r="H4" s="35">
        <f t="shared" si="0"/>
        <v>0</v>
      </c>
      <c r="I4" s="36">
        <f t="shared" si="0"/>
        <v>0</v>
      </c>
      <c r="J4" s="35">
        <f t="shared" si="0"/>
        <v>0</v>
      </c>
      <c r="K4" s="36">
        <f t="shared" si="0"/>
        <v>0</v>
      </c>
    </row>
    <row r="5" spans="1:11" s="18" customFormat="1" ht="12">
      <c r="A5" s="164" t="s">
        <v>29</v>
      </c>
      <c r="B5" s="78"/>
      <c r="C5" s="79"/>
      <c r="D5" s="78"/>
      <c r="E5" s="79"/>
      <c r="F5" s="78"/>
      <c r="G5" s="79"/>
      <c r="H5" s="78"/>
      <c r="I5" s="79"/>
      <c r="J5" s="78"/>
      <c r="K5" s="79"/>
    </row>
    <row r="6" spans="1:11" s="18" customFormat="1" ht="12">
      <c r="A6" s="164" t="s">
        <v>30</v>
      </c>
      <c r="B6" s="78"/>
      <c r="C6" s="80"/>
      <c r="D6" s="78"/>
      <c r="E6" s="80"/>
      <c r="F6" s="78"/>
      <c r="G6" s="80"/>
      <c r="H6" s="78"/>
      <c r="I6" s="80"/>
      <c r="J6" s="78"/>
      <c r="K6" s="80"/>
    </row>
    <row r="7" spans="1:11" s="18" customFormat="1" ht="12">
      <c r="A7" s="164" t="s">
        <v>31</v>
      </c>
      <c r="B7" s="78"/>
      <c r="C7" s="80"/>
      <c r="D7" s="78"/>
      <c r="E7" s="80"/>
      <c r="F7" s="78"/>
      <c r="G7" s="80"/>
      <c r="H7" s="78"/>
      <c r="I7" s="80"/>
      <c r="J7" s="78"/>
      <c r="K7" s="80"/>
    </row>
    <row r="8" spans="1:11" s="18" customFormat="1" ht="12">
      <c r="A8" s="164" t="s">
        <v>32</v>
      </c>
      <c r="C8" s="24"/>
      <c r="D8" s="23"/>
      <c r="E8" s="24"/>
      <c r="F8" s="23"/>
      <c r="G8" s="24"/>
      <c r="H8" s="23"/>
      <c r="I8" s="24"/>
      <c r="J8" s="23"/>
      <c r="K8" s="24"/>
    </row>
    <row r="9" spans="1:11" s="19" customFormat="1" ht="12">
      <c r="A9" s="204" t="s">
        <v>33</v>
      </c>
      <c r="B9" s="37">
        <f aca="true" t="shared" si="1" ref="B9:K9">SUM(B10:B12)</f>
        <v>0</v>
      </c>
      <c r="C9" s="38">
        <f t="shared" si="1"/>
        <v>0</v>
      </c>
      <c r="D9" s="39">
        <f t="shared" si="1"/>
        <v>0</v>
      </c>
      <c r="E9" s="38">
        <f t="shared" si="1"/>
        <v>0</v>
      </c>
      <c r="F9" s="39">
        <f t="shared" si="1"/>
        <v>0</v>
      </c>
      <c r="G9" s="38">
        <f t="shared" si="1"/>
        <v>0</v>
      </c>
      <c r="H9" s="39">
        <f t="shared" si="1"/>
        <v>0</v>
      </c>
      <c r="I9" s="38">
        <f t="shared" si="1"/>
        <v>0</v>
      </c>
      <c r="J9" s="39">
        <f t="shared" si="1"/>
        <v>0</v>
      </c>
      <c r="K9" s="38">
        <f t="shared" si="1"/>
        <v>0</v>
      </c>
    </row>
    <row r="10" spans="1:11" s="19" customFormat="1" ht="12">
      <c r="A10" s="164" t="s">
        <v>49</v>
      </c>
      <c r="B10" s="78"/>
      <c r="C10" s="79"/>
      <c r="D10" s="78"/>
      <c r="E10" s="79"/>
      <c r="F10" s="78"/>
      <c r="G10" s="79"/>
      <c r="H10" s="78"/>
      <c r="I10" s="79"/>
      <c r="J10" s="78"/>
      <c r="K10" s="79"/>
    </row>
    <row r="11" spans="1:11" s="19" customFormat="1" ht="12">
      <c r="A11" s="164" t="s">
        <v>50</v>
      </c>
      <c r="B11" s="78"/>
      <c r="C11" s="79"/>
      <c r="D11" s="78"/>
      <c r="E11" s="79"/>
      <c r="F11" s="78"/>
      <c r="G11" s="79"/>
      <c r="H11" s="78"/>
      <c r="I11" s="79"/>
      <c r="J11" s="78"/>
      <c r="K11" s="79"/>
    </row>
    <row r="12" spans="1:11" s="19" customFormat="1" ht="12">
      <c r="A12" s="164" t="s">
        <v>51</v>
      </c>
      <c r="B12" s="78"/>
      <c r="C12" s="79"/>
      <c r="D12" s="78"/>
      <c r="E12" s="79"/>
      <c r="F12" s="78"/>
      <c r="G12" s="79"/>
      <c r="H12" s="78"/>
      <c r="I12" s="79"/>
      <c r="J12" s="78"/>
      <c r="K12" s="79"/>
    </row>
    <row r="13" spans="1:11" s="19" customFormat="1" ht="12">
      <c r="A13" s="204" t="s">
        <v>34</v>
      </c>
      <c r="B13" s="37">
        <f>SUM(B14:B16)</f>
        <v>0</v>
      </c>
      <c r="C13" s="38">
        <f>SUM(C14:C16)</f>
        <v>0</v>
      </c>
      <c r="D13" s="37">
        <f aca="true" t="shared" si="2" ref="D13:K13">SUM(D14:D16)</f>
        <v>0</v>
      </c>
      <c r="E13" s="38">
        <f t="shared" si="2"/>
        <v>0</v>
      </c>
      <c r="F13" s="37">
        <f t="shared" si="2"/>
        <v>0</v>
      </c>
      <c r="G13" s="38">
        <f t="shared" si="2"/>
        <v>0</v>
      </c>
      <c r="H13" s="37">
        <f t="shared" si="2"/>
        <v>0</v>
      </c>
      <c r="I13" s="38">
        <f t="shared" si="2"/>
        <v>0</v>
      </c>
      <c r="J13" s="37">
        <f t="shared" si="2"/>
        <v>0</v>
      </c>
      <c r="K13" s="38">
        <f t="shared" si="2"/>
        <v>0</v>
      </c>
    </row>
    <row r="14" spans="1:11" s="18" customFormat="1" ht="12">
      <c r="A14" s="164" t="s">
        <v>35</v>
      </c>
      <c r="B14" s="78"/>
      <c r="C14" s="79"/>
      <c r="D14" s="78"/>
      <c r="E14" s="79"/>
      <c r="F14" s="78"/>
      <c r="G14" s="79"/>
      <c r="H14" s="78"/>
      <c r="I14" s="79"/>
      <c r="J14" s="78"/>
      <c r="K14" s="79"/>
    </row>
    <row r="15" spans="1:11" s="18" customFormat="1" ht="12">
      <c r="A15" s="164" t="s">
        <v>36</v>
      </c>
      <c r="B15" s="78"/>
      <c r="C15" s="79"/>
      <c r="D15" s="78"/>
      <c r="E15" s="79"/>
      <c r="F15" s="78"/>
      <c r="G15" s="79"/>
      <c r="H15" s="78"/>
      <c r="I15" s="79"/>
      <c r="J15" s="78"/>
      <c r="K15" s="79"/>
    </row>
    <row r="16" spans="1:11" s="18" customFormat="1" ht="12">
      <c r="A16" s="164" t="s">
        <v>37</v>
      </c>
      <c r="B16" s="78"/>
      <c r="C16" s="79"/>
      <c r="D16" s="78"/>
      <c r="E16" s="79"/>
      <c r="F16" s="78"/>
      <c r="G16" s="79"/>
      <c r="H16" s="78"/>
      <c r="I16" s="79"/>
      <c r="J16" s="78"/>
      <c r="K16" s="79"/>
    </row>
    <row r="17" spans="1:11" s="19" customFormat="1" ht="12">
      <c r="A17" s="204" t="s">
        <v>38</v>
      </c>
      <c r="B17" s="37">
        <f>SUM(B18:B20)</f>
        <v>0</v>
      </c>
      <c r="C17" s="38">
        <f>SUM(C18:C20)</f>
        <v>0</v>
      </c>
      <c r="D17" s="37">
        <f>SUM(D18:D20)</f>
        <v>0</v>
      </c>
      <c r="E17" s="38">
        <f>SUM(E18:E20)</f>
        <v>0</v>
      </c>
      <c r="F17" s="37">
        <f aca="true" t="shared" si="3" ref="F17:K17">SUM(F18:F20)</f>
        <v>0</v>
      </c>
      <c r="G17" s="38">
        <f t="shared" si="3"/>
        <v>0</v>
      </c>
      <c r="H17" s="37">
        <f t="shared" si="3"/>
        <v>0</v>
      </c>
      <c r="I17" s="38">
        <f t="shared" si="3"/>
        <v>0</v>
      </c>
      <c r="J17" s="37">
        <f t="shared" si="3"/>
        <v>0</v>
      </c>
      <c r="K17" s="38">
        <f t="shared" si="3"/>
        <v>0</v>
      </c>
    </row>
    <row r="18" spans="1:11" s="18" customFormat="1" ht="12">
      <c r="A18" s="164" t="s">
        <v>39</v>
      </c>
      <c r="B18" s="78"/>
      <c r="C18" s="79"/>
      <c r="D18" s="78"/>
      <c r="E18" s="79"/>
      <c r="F18" s="78"/>
      <c r="G18" s="79"/>
      <c r="H18" s="78"/>
      <c r="I18" s="79"/>
      <c r="J18" s="78"/>
      <c r="K18" s="79"/>
    </row>
    <row r="19" spans="1:11" s="18" customFormat="1" ht="12">
      <c r="A19" s="164" t="s">
        <v>116</v>
      </c>
      <c r="B19" s="78"/>
      <c r="C19" s="79"/>
      <c r="D19" s="78"/>
      <c r="E19" s="79"/>
      <c r="F19" s="78"/>
      <c r="G19" s="79"/>
      <c r="H19" s="78"/>
      <c r="I19" s="79"/>
      <c r="J19" s="78"/>
      <c r="K19" s="79"/>
    </row>
    <row r="20" spans="1:11" s="18" customFormat="1" ht="12">
      <c r="A20" s="164" t="s">
        <v>40</v>
      </c>
      <c r="B20" s="78"/>
      <c r="C20" s="79"/>
      <c r="D20" s="78"/>
      <c r="E20" s="79"/>
      <c r="F20" s="78"/>
      <c r="G20" s="79"/>
      <c r="H20" s="78"/>
      <c r="I20" s="79"/>
      <c r="J20" s="78"/>
      <c r="K20" s="79"/>
    </row>
    <row r="21" spans="1:11" s="19" customFormat="1" ht="12">
      <c r="A21" s="204" t="s">
        <v>41</v>
      </c>
      <c r="B21" s="37">
        <f aca="true" t="shared" si="4" ref="B21:K21">SUM(B22:B24)</f>
        <v>0</v>
      </c>
      <c r="C21" s="38">
        <f t="shared" si="4"/>
        <v>0</v>
      </c>
      <c r="D21" s="37">
        <f t="shared" si="4"/>
        <v>0</v>
      </c>
      <c r="E21" s="38">
        <f t="shared" si="4"/>
        <v>0</v>
      </c>
      <c r="F21" s="37">
        <f t="shared" si="4"/>
        <v>0</v>
      </c>
      <c r="G21" s="38">
        <f t="shared" si="4"/>
        <v>0</v>
      </c>
      <c r="H21" s="37">
        <f t="shared" si="4"/>
        <v>0</v>
      </c>
      <c r="I21" s="38">
        <f t="shared" si="4"/>
        <v>0</v>
      </c>
      <c r="J21" s="37">
        <f t="shared" si="4"/>
        <v>0</v>
      </c>
      <c r="K21" s="38">
        <f t="shared" si="4"/>
        <v>0</v>
      </c>
    </row>
    <row r="22" spans="1:11" s="18" customFormat="1" ht="12">
      <c r="A22" s="164" t="s">
        <v>42</v>
      </c>
      <c r="B22" s="78"/>
      <c r="C22" s="79"/>
      <c r="D22" s="78"/>
      <c r="E22" s="79"/>
      <c r="F22" s="78"/>
      <c r="G22" s="79"/>
      <c r="H22" s="78"/>
      <c r="I22" s="79"/>
      <c r="J22" s="78"/>
      <c r="K22" s="79"/>
    </row>
    <row r="23" spans="1:11" s="18" customFormat="1" ht="12">
      <c r="A23" s="164" t="s">
        <v>43</v>
      </c>
      <c r="B23" s="78"/>
      <c r="C23" s="79"/>
      <c r="D23" s="78"/>
      <c r="E23" s="79"/>
      <c r="F23" s="78"/>
      <c r="G23" s="79"/>
      <c r="H23" s="78"/>
      <c r="I23" s="79"/>
      <c r="J23" s="78"/>
      <c r="K23" s="79"/>
    </row>
    <row r="24" spans="1:11" s="18" customFormat="1" ht="12">
      <c r="A24" s="164" t="s">
        <v>44</v>
      </c>
      <c r="B24" s="78"/>
      <c r="C24" s="79"/>
      <c r="D24" s="78"/>
      <c r="E24" s="79"/>
      <c r="F24" s="78"/>
      <c r="G24" s="79"/>
      <c r="H24" s="78"/>
      <c r="I24" s="79"/>
      <c r="J24" s="78"/>
      <c r="K24" s="79"/>
    </row>
    <row r="25" spans="1:11" s="19" customFormat="1" ht="12.75" thickBot="1">
      <c r="A25" s="204" t="s">
        <v>48</v>
      </c>
      <c r="B25" s="37"/>
      <c r="C25" s="38"/>
      <c r="D25" s="37"/>
      <c r="E25" s="38"/>
      <c r="F25" s="37"/>
      <c r="G25" s="38"/>
      <c r="H25" s="37"/>
      <c r="I25" s="38"/>
      <c r="J25" s="37"/>
      <c r="K25" s="38"/>
    </row>
    <row r="26" spans="1:11" s="18" customFormat="1" ht="12">
      <c r="A26" s="162"/>
      <c r="B26" s="205"/>
      <c r="C26" s="206"/>
      <c r="D26" s="205"/>
      <c r="E26" s="206"/>
      <c r="F26" s="205"/>
      <c r="G26" s="206"/>
      <c r="H26" s="205"/>
      <c r="I26" s="206"/>
      <c r="J26" s="205"/>
      <c r="K26" s="206"/>
    </row>
    <row r="27" spans="1:11" s="18" customFormat="1" ht="12.75" thickBot="1">
      <c r="A27" s="126" t="s">
        <v>45</v>
      </c>
      <c r="B27" s="207">
        <f aca="true" t="shared" si="5" ref="B27:K27">B4+B9+B13+B17+B21+B25</f>
        <v>0</v>
      </c>
      <c r="C27" s="208">
        <f t="shared" si="5"/>
        <v>0</v>
      </c>
      <c r="D27" s="207">
        <f t="shared" si="5"/>
        <v>0</v>
      </c>
      <c r="E27" s="208">
        <f t="shared" si="5"/>
        <v>0</v>
      </c>
      <c r="F27" s="207">
        <f t="shared" si="5"/>
        <v>0</v>
      </c>
      <c r="G27" s="208">
        <f t="shared" si="5"/>
        <v>0</v>
      </c>
      <c r="H27" s="207">
        <f t="shared" si="5"/>
        <v>0</v>
      </c>
      <c r="I27" s="208">
        <f t="shared" si="5"/>
        <v>0</v>
      </c>
      <c r="J27" s="207">
        <f t="shared" si="5"/>
        <v>0</v>
      </c>
      <c r="K27" s="208">
        <f t="shared" si="5"/>
        <v>0</v>
      </c>
    </row>
    <row r="29" ht="12">
      <c r="A29" s="72" t="s">
        <v>101</v>
      </c>
    </row>
    <row r="30" ht="12">
      <c r="A30" s="71" t="s">
        <v>102</v>
      </c>
    </row>
    <row r="31" ht="12">
      <c r="A31" s="71" t="s">
        <v>103</v>
      </c>
    </row>
    <row r="32" ht="12">
      <c r="A32" s="71" t="s">
        <v>208</v>
      </c>
    </row>
    <row r="33" ht="12">
      <c r="A33" s="71" t="s">
        <v>202</v>
      </c>
    </row>
  </sheetData>
  <sheetProtection/>
  <printOptions/>
  <pageMargins left="0.6299212598425197" right="0.6692913385826772" top="1.5748031496062993" bottom="0.984251968503937" header="0.7086614173228347" footer="0.5118110236220472"/>
  <pageSetup fitToHeight="1" fitToWidth="1" horizontalDpi="600" verticalDpi="600" orientation="landscape" paperSize="9" r:id="rId1"/>
  <headerFooter alignWithMargins="0">
    <oddHeader>&amp;L&amp;"Arial,Fett"Personalkostenplanung&amp;"Arial,Standard"
Gründungsvorhaben:
Team ID:&amp;R&amp;"Arial,Fett"start2grow 2016</oddHeader>
    <oddFooter>&amp;L&amp;"Arial,Standard"&amp;8Unverbindliche Vorlage. Aufbau, Beschriftungen und Formeln sind im Einzelfall vollständig zu prüfen und ggf. zu ändern.&amp;R&amp;"Arial,Standard"&amp;8info@start2grow.de
Mit freundlicher Unterstützung der WIECON 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3"/>
  <sheetViews>
    <sheetView showGridLines="0" showZeros="0" zoomScalePageLayoutView="0" workbookViewId="0" topLeftCell="A1">
      <pane xSplit="1" ySplit="2" topLeftCell="B3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E35" sqref="E35"/>
    </sheetView>
  </sheetViews>
  <sheetFormatPr defaultColWidth="11.421875" defaultRowHeight="12.75"/>
  <cols>
    <col min="1" max="1" width="21.00390625" style="1" customWidth="1"/>
    <col min="2" max="12" width="6.7109375" style="1" customWidth="1"/>
    <col min="13" max="13" width="8.7109375" style="1" customWidth="1"/>
    <col min="14" max="16" width="6.7109375" style="1" customWidth="1"/>
    <col min="17" max="17" width="8.421875" style="1" customWidth="1"/>
    <col min="18" max="18" width="6.7109375" style="1" customWidth="1"/>
    <col min="19" max="19" width="7.421875" style="1" customWidth="1"/>
    <col min="20" max="20" width="6.7109375" style="8" customWidth="1"/>
    <col min="21" max="25" width="6.7109375" style="1" customWidth="1"/>
    <col min="26" max="16384" width="11.421875" style="1" customWidth="1"/>
  </cols>
  <sheetData>
    <row r="1" spans="1:25" ht="12.75">
      <c r="A1" s="162"/>
      <c r="B1" s="108"/>
      <c r="C1" s="108"/>
      <c r="D1" s="108"/>
      <c r="E1" s="108"/>
      <c r="F1" s="108"/>
      <c r="G1" s="112" t="str">
        <f>Personalkostenplanung!$B$1</f>
        <v>1. Jahr</v>
      </c>
      <c r="H1" s="110"/>
      <c r="I1" s="108"/>
      <c r="J1" s="108"/>
      <c r="K1" s="108"/>
      <c r="L1" s="108"/>
      <c r="M1" s="111"/>
      <c r="N1" s="108"/>
      <c r="O1" s="112" t="str">
        <f>Personalkostenplanung!$D$1</f>
        <v>2. Jahr</v>
      </c>
      <c r="P1" s="110"/>
      <c r="Q1" s="111"/>
      <c r="R1" s="108"/>
      <c r="S1" s="112" t="str">
        <f>Personalkostenplanung!$F$1</f>
        <v>3. Jahr</v>
      </c>
      <c r="T1" s="110"/>
      <c r="U1" s="111"/>
      <c r="V1" s="112" t="str">
        <f>Personalkostenplanung!$H$1</f>
        <v>4. Jahr</v>
      </c>
      <c r="W1" s="113"/>
      <c r="X1" s="112" t="str">
        <f>Personalkostenplanung!$J$1</f>
        <v>5. Jahr</v>
      </c>
      <c r="Y1" s="114"/>
    </row>
    <row r="2" spans="1:25" s="2" customFormat="1" ht="10.5" thickBot="1">
      <c r="A2" s="115" t="s">
        <v>0</v>
      </c>
      <c r="B2" s="116">
        <v>1</v>
      </c>
      <c r="C2" s="116">
        <f>B2+1</f>
        <v>2</v>
      </c>
      <c r="D2" s="116">
        <f>C2+1</f>
        <v>3</v>
      </c>
      <c r="E2" s="116">
        <f aca="true" t="shared" si="0" ref="E2:M2">D2+1</f>
        <v>4</v>
      </c>
      <c r="F2" s="116">
        <f t="shared" si="0"/>
        <v>5</v>
      </c>
      <c r="G2" s="116">
        <f t="shared" si="0"/>
        <v>6</v>
      </c>
      <c r="H2" s="116">
        <f t="shared" si="0"/>
        <v>7</v>
      </c>
      <c r="I2" s="116">
        <f t="shared" si="0"/>
        <v>8</v>
      </c>
      <c r="J2" s="116">
        <f t="shared" si="0"/>
        <v>9</v>
      </c>
      <c r="K2" s="116">
        <f t="shared" si="0"/>
        <v>10</v>
      </c>
      <c r="L2" s="116">
        <f t="shared" si="0"/>
        <v>11</v>
      </c>
      <c r="M2" s="117">
        <f t="shared" si="0"/>
        <v>12</v>
      </c>
      <c r="N2" s="116" t="s">
        <v>6</v>
      </c>
      <c r="O2" s="116" t="s">
        <v>7</v>
      </c>
      <c r="P2" s="116" t="s">
        <v>8</v>
      </c>
      <c r="Q2" s="117" t="s">
        <v>9</v>
      </c>
      <c r="R2" s="116" t="s">
        <v>6</v>
      </c>
      <c r="S2" s="116" t="s">
        <v>7</v>
      </c>
      <c r="T2" s="116" t="s">
        <v>8</v>
      </c>
      <c r="U2" s="117" t="s">
        <v>9</v>
      </c>
      <c r="V2" s="116" t="s">
        <v>52</v>
      </c>
      <c r="W2" s="117" t="s">
        <v>53</v>
      </c>
      <c r="X2" s="116" t="s">
        <v>52</v>
      </c>
      <c r="Y2" s="117" t="s">
        <v>53</v>
      </c>
    </row>
    <row r="3" spans="1:25" ht="12">
      <c r="A3" s="184" t="s">
        <v>201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79"/>
      <c r="N3" s="82"/>
      <c r="O3" s="82"/>
      <c r="P3" s="82"/>
      <c r="Q3" s="79"/>
      <c r="R3" s="82"/>
      <c r="S3" s="82"/>
      <c r="T3" s="82"/>
      <c r="U3" s="80"/>
      <c r="V3" s="83"/>
      <c r="W3" s="80"/>
      <c r="X3" s="83"/>
      <c r="Y3" s="80"/>
    </row>
    <row r="4" spans="1:25" ht="12.75" thickBot="1">
      <c r="A4" s="185" t="s">
        <v>15</v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85"/>
      <c r="O4" s="85"/>
      <c r="P4" s="85"/>
      <c r="Q4" s="86"/>
      <c r="R4" s="85"/>
      <c r="S4" s="85"/>
      <c r="T4" s="85"/>
      <c r="U4" s="87"/>
      <c r="V4" s="88"/>
      <c r="W4" s="87"/>
      <c r="X4" s="88"/>
      <c r="Y4" s="87"/>
    </row>
    <row r="5" spans="1:25" ht="12">
      <c r="A5" s="184" t="s">
        <v>201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79"/>
      <c r="N5" s="82"/>
      <c r="O5" s="82"/>
      <c r="P5" s="82"/>
      <c r="Q5" s="79"/>
      <c r="R5" s="82"/>
      <c r="S5" s="82"/>
      <c r="T5" s="82"/>
      <c r="U5" s="80"/>
      <c r="V5" s="83"/>
      <c r="W5" s="80"/>
      <c r="X5" s="83"/>
      <c r="Y5" s="80"/>
    </row>
    <row r="6" spans="1:25" s="13" customFormat="1" ht="13.5" thickBot="1">
      <c r="A6" s="185" t="s">
        <v>15</v>
      </c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85"/>
      <c r="O6" s="85"/>
      <c r="P6" s="85"/>
      <c r="Q6" s="86"/>
      <c r="R6" s="85"/>
      <c r="S6" s="85"/>
      <c r="T6" s="85"/>
      <c r="U6" s="87"/>
      <c r="V6" s="88"/>
      <c r="W6" s="87"/>
      <c r="X6" s="88"/>
      <c r="Y6" s="87"/>
    </row>
    <row r="7" spans="1:25" s="13" customFormat="1" ht="12.75">
      <c r="A7" s="184" t="s">
        <v>201</v>
      </c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79"/>
      <c r="N7" s="82"/>
      <c r="O7" s="82"/>
      <c r="P7" s="82"/>
      <c r="Q7" s="79"/>
      <c r="R7" s="82"/>
      <c r="S7" s="82"/>
      <c r="T7" s="82"/>
      <c r="U7" s="80"/>
      <c r="V7" s="83"/>
      <c r="W7" s="80"/>
      <c r="X7" s="83"/>
      <c r="Y7" s="80"/>
    </row>
    <row r="8" spans="1:25" s="13" customFormat="1" ht="13.5" thickBot="1">
      <c r="A8" s="185" t="s">
        <v>15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N8" s="85"/>
      <c r="O8" s="85"/>
      <c r="P8" s="85"/>
      <c r="Q8" s="86"/>
      <c r="R8" s="85"/>
      <c r="S8" s="85"/>
      <c r="T8" s="85"/>
      <c r="U8" s="87"/>
      <c r="V8" s="88"/>
      <c r="W8" s="87"/>
      <c r="X8" s="88"/>
      <c r="Y8" s="87"/>
    </row>
    <row r="9" spans="1:25" s="13" customFormat="1" ht="12.75">
      <c r="A9" s="184" t="s">
        <v>201</v>
      </c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79"/>
      <c r="N9" s="82"/>
      <c r="O9" s="82"/>
      <c r="P9" s="82"/>
      <c r="Q9" s="79"/>
      <c r="R9" s="82"/>
      <c r="S9" s="82"/>
      <c r="T9" s="82"/>
      <c r="U9" s="80"/>
      <c r="V9" s="83"/>
      <c r="W9" s="80"/>
      <c r="X9" s="83"/>
      <c r="Y9" s="80"/>
    </row>
    <row r="10" spans="1:25" s="13" customFormat="1" ht="13.5" thickBot="1">
      <c r="A10" s="185" t="s">
        <v>15</v>
      </c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5"/>
      <c r="O10" s="85"/>
      <c r="P10" s="85"/>
      <c r="Q10" s="86"/>
      <c r="R10" s="85"/>
      <c r="S10" s="85"/>
      <c r="T10" s="85"/>
      <c r="U10" s="87"/>
      <c r="V10" s="88"/>
      <c r="W10" s="87"/>
      <c r="X10" s="88"/>
      <c r="Y10" s="87"/>
    </row>
    <row r="11" spans="1:25" s="4" customFormat="1" ht="12">
      <c r="A11" s="184" t="s">
        <v>201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79"/>
      <c r="N11" s="82"/>
      <c r="O11" s="82"/>
      <c r="P11" s="82"/>
      <c r="Q11" s="79"/>
      <c r="R11" s="82"/>
      <c r="S11" s="82"/>
      <c r="T11" s="82"/>
      <c r="U11" s="80"/>
      <c r="V11" s="83"/>
      <c r="W11" s="80"/>
      <c r="X11" s="83"/>
      <c r="Y11" s="80"/>
    </row>
    <row r="12" spans="1:25" ht="12.75" thickBot="1">
      <c r="A12" s="185" t="s">
        <v>15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  <c r="N12" s="85"/>
      <c r="O12" s="85"/>
      <c r="P12" s="85"/>
      <c r="Q12" s="86"/>
      <c r="R12" s="85"/>
      <c r="S12" s="85"/>
      <c r="T12" s="85"/>
      <c r="U12" s="87"/>
      <c r="V12" s="88"/>
      <c r="W12" s="87"/>
      <c r="X12" s="88"/>
      <c r="Y12" s="87"/>
    </row>
    <row r="13" spans="1:25" ht="12">
      <c r="A13" s="184" t="s">
        <v>201</v>
      </c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79"/>
      <c r="N13" s="82"/>
      <c r="O13" s="82"/>
      <c r="P13" s="82"/>
      <c r="Q13" s="79"/>
      <c r="R13" s="82"/>
      <c r="S13" s="82"/>
      <c r="T13" s="82"/>
      <c r="U13" s="80"/>
      <c r="V13" s="83"/>
      <c r="W13" s="80"/>
      <c r="X13" s="83"/>
      <c r="Y13" s="80"/>
    </row>
    <row r="14" spans="1:25" ht="12.75" thickBot="1">
      <c r="A14" s="185" t="s">
        <v>15</v>
      </c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85"/>
      <c r="O14" s="85"/>
      <c r="P14" s="85"/>
      <c r="Q14" s="86"/>
      <c r="R14" s="85"/>
      <c r="S14" s="85"/>
      <c r="T14" s="85"/>
      <c r="U14" s="87"/>
      <c r="V14" s="88"/>
      <c r="W14" s="87"/>
      <c r="X14" s="88"/>
      <c r="Y14" s="87"/>
    </row>
    <row r="15" spans="1:25" ht="12">
      <c r="A15" s="184" t="s">
        <v>201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79"/>
      <c r="N15" s="82"/>
      <c r="O15" s="82"/>
      <c r="P15" s="82"/>
      <c r="Q15" s="79"/>
      <c r="R15" s="82"/>
      <c r="S15" s="82"/>
      <c r="T15" s="82"/>
      <c r="U15" s="80"/>
      <c r="V15" s="83"/>
      <c r="W15" s="80"/>
      <c r="X15" s="83"/>
      <c r="Y15" s="80"/>
    </row>
    <row r="16" spans="1:25" ht="12.75" thickBot="1">
      <c r="A16" s="185" t="s">
        <v>15</v>
      </c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  <c r="N16" s="85"/>
      <c r="O16" s="85"/>
      <c r="P16" s="85"/>
      <c r="Q16" s="86"/>
      <c r="R16" s="85"/>
      <c r="S16" s="85"/>
      <c r="T16" s="85"/>
      <c r="U16" s="87"/>
      <c r="V16" s="88"/>
      <c r="W16" s="87"/>
      <c r="X16" s="88"/>
      <c r="Y16" s="87"/>
    </row>
    <row r="17" spans="1:25" s="4" customFormat="1" ht="12">
      <c r="A17" s="184" t="s">
        <v>201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79"/>
      <c r="N17" s="82"/>
      <c r="O17" s="82"/>
      <c r="P17" s="82"/>
      <c r="Q17" s="79"/>
      <c r="R17" s="82"/>
      <c r="S17" s="82"/>
      <c r="T17" s="82"/>
      <c r="U17" s="80"/>
      <c r="V17" s="83"/>
      <c r="W17" s="80"/>
      <c r="X17" s="83"/>
      <c r="Y17" s="80"/>
    </row>
    <row r="18" spans="1:25" ht="12.75" thickBot="1">
      <c r="A18" s="185" t="s">
        <v>15</v>
      </c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85"/>
      <c r="O18" s="85"/>
      <c r="P18" s="85"/>
      <c r="Q18" s="86"/>
      <c r="R18" s="85"/>
      <c r="S18" s="85"/>
      <c r="T18" s="85"/>
      <c r="U18" s="87"/>
      <c r="V18" s="88"/>
      <c r="W18" s="87"/>
      <c r="X18" s="88"/>
      <c r="Y18" s="87"/>
    </row>
    <row r="19" spans="1:25" ht="12">
      <c r="A19" s="184" t="s">
        <v>201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82"/>
      <c r="O19" s="82"/>
      <c r="P19" s="82"/>
      <c r="Q19" s="79"/>
      <c r="R19" s="82"/>
      <c r="S19" s="82"/>
      <c r="T19" s="82"/>
      <c r="U19" s="80"/>
      <c r="V19" s="83"/>
      <c r="W19" s="80"/>
      <c r="X19" s="83"/>
      <c r="Y19" s="80"/>
    </row>
    <row r="20" spans="1:25" ht="12.75" thickBot="1">
      <c r="A20" s="185" t="s">
        <v>15</v>
      </c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85"/>
      <c r="O20" s="85"/>
      <c r="P20" s="85"/>
      <c r="Q20" s="86"/>
      <c r="R20" s="85"/>
      <c r="S20" s="85"/>
      <c r="T20" s="85"/>
      <c r="U20" s="87"/>
      <c r="V20" s="88"/>
      <c r="W20" s="87"/>
      <c r="X20" s="88"/>
      <c r="Y20" s="87"/>
    </row>
    <row r="21" spans="1:25" ht="12">
      <c r="A21" s="184" t="s">
        <v>201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79"/>
      <c r="N21" s="82"/>
      <c r="O21" s="82"/>
      <c r="P21" s="82"/>
      <c r="Q21" s="79"/>
      <c r="R21" s="82"/>
      <c r="S21" s="82"/>
      <c r="T21" s="82"/>
      <c r="U21" s="80"/>
      <c r="V21" s="83"/>
      <c r="W21" s="80"/>
      <c r="X21" s="83"/>
      <c r="Y21" s="80"/>
    </row>
    <row r="22" spans="1:25" ht="12.75" thickBot="1">
      <c r="A22" s="185" t="s">
        <v>15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5"/>
      <c r="O22" s="85"/>
      <c r="P22" s="85"/>
      <c r="Q22" s="86"/>
      <c r="R22" s="85"/>
      <c r="S22" s="85"/>
      <c r="T22" s="85"/>
      <c r="U22" s="87"/>
      <c r="V22" s="88"/>
      <c r="W22" s="87"/>
      <c r="X22" s="88"/>
      <c r="Y22" s="87"/>
    </row>
    <row r="23" spans="1:25" ht="12">
      <c r="A23" s="164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9"/>
      <c r="N23" s="188"/>
      <c r="O23" s="188"/>
      <c r="P23" s="188"/>
      <c r="Q23" s="189"/>
      <c r="R23" s="188"/>
      <c r="S23" s="188"/>
      <c r="T23" s="188"/>
      <c r="U23" s="190"/>
      <c r="V23" s="191"/>
      <c r="W23" s="190"/>
      <c r="X23" s="191"/>
      <c r="Y23" s="190"/>
    </row>
    <row r="24" spans="1:25" ht="12">
      <c r="A24" s="168" t="s">
        <v>16</v>
      </c>
      <c r="B24" s="175">
        <f aca="true" t="shared" si="1" ref="B24:L24">B3+B5+B7+B9+B11+B13+B15+B17+B19+B21</f>
        <v>0</v>
      </c>
      <c r="C24" s="175">
        <f t="shared" si="1"/>
        <v>0</v>
      </c>
      <c r="D24" s="175">
        <f t="shared" si="1"/>
        <v>0</v>
      </c>
      <c r="E24" s="175">
        <f t="shared" si="1"/>
        <v>0</v>
      </c>
      <c r="F24" s="175">
        <f t="shared" si="1"/>
        <v>0</v>
      </c>
      <c r="G24" s="175">
        <f t="shared" si="1"/>
        <v>0</v>
      </c>
      <c r="H24" s="175">
        <f t="shared" si="1"/>
        <v>0</v>
      </c>
      <c r="I24" s="175">
        <f t="shared" si="1"/>
        <v>0</v>
      </c>
      <c r="J24" s="175">
        <f t="shared" si="1"/>
        <v>0</v>
      </c>
      <c r="K24" s="175">
        <f t="shared" si="1"/>
        <v>0</v>
      </c>
      <c r="L24" s="175">
        <f t="shared" si="1"/>
        <v>0</v>
      </c>
      <c r="M24" s="176"/>
      <c r="N24" s="175">
        <f>N3+N5+N7+N9+N11+N13+N15+N17+N19+N21</f>
        <v>0</v>
      </c>
      <c r="O24" s="175">
        <f>O3+O5+O7+O9+O11+O13+O15+O17+O19+O21</f>
        <v>0</v>
      </c>
      <c r="P24" s="175">
        <f>P3+P5+P7+P9+P11+P13+P15+P17+P19+P21</f>
        <v>0</v>
      </c>
      <c r="Q24" s="176"/>
      <c r="R24" s="175">
        <f>R3+R5+R7+R9+R11+R13+R15+R17+R19+R21</f>
        <v>0</v>
      </c>
      <c r="S24" s="175">
        <f aca="true" t="shared" si="2" ref="S24:Y24">S3+S5+S7+S9+S11+S13+S15+S17+S19+S21</f>
        <v>0</v>
      </c>
      <c r="T24" s="175">
        <f t="shared" si="2"/>
        <v>0</v>
      </c>
      <c r="U24" s="176">
        <f t="shared" si="2"/>
        <v>0</v>
      </c>
      <c r="V24" s="175">
        <f t="shared" si="2"/>
        <v>0</v>
      </c>
      <c r="W24" s="176">
        <f t="shared" si="2"/>
        <v>0</v>
      </c>
      <c r="X24" s="175">
        <f t="shared" si="2"/>
        <v>0</v>
      </c>
      <c r="Y24" s="176">
        <f t="shared" si="2"/>
        <v>0</v>
      </c>
    </row>
    <row r="25" spans="1:25" ht="12">
      <c r="A25" s="186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3"/>
      <c r="N25" s="192"/>
      <c r="O25" s="192"/>
      <c r="P25" s="192"/>
      <c r="Q25" s="193"/>
      <c r="R25" s="192"/>
      <c r="S25" s="192"/>
      <c r="T25" s="192"/>
      <c r="U25" s="193"/>
      <c r="V25" s="192"/>
      <c r="W25" s="193"/>
      <c r="X25" s="192"/>
      <c r="Y25" s="193"/>
    </row>
    <row r="26" spans="1:25" ht="12.75" thickBot="1">
      <c r="A26" s="187" t="s">
        <v>54</v>
      </c>
      <c r="B26" s="181">
        <f aca="true" t="shared" si="3" ref="B26:Y26">B4+B6+B8+B10+B12+B14+B16+B18+B20+B22</f>
        <v>0</v>
      </c>
      <c r="C26" s="181">
        <f t="shared" si="3"/>
        <v>0</v>
      </c>
      <c r="D26" s="181">
        <f t="shared" si="3"/>
        <v>0</v>
      </c>
      <c r="E26" s="181">
        <f t="shared" si="3"/>
        <v>0</v>
      </c>
      <c r="F26" s="181">
        <f t="shared" si="3"/>
        <v>0</v>
      </c>
      <c r="G26" s="181">
        <f t="shared" si="3"/>
        <v>0</v>
      </c>
      <c r="H26" s="181">
        <f t="shared" si="3"/>
        <v>0</v>
      </c>
      <c r="I26" s="181">
        <f t="shared" si="3"/>
        <v>0</v>
      </c>
      <c r="J26" s="181">
        <f t="shared" si="3"/>
        <v>0</v>
      </c>
      <c r="K26" s="181">
        <f t="shared" si="3"/>
        <v>0</v>
      </c>
      <c r="L26" s="181">
        <f t="shared" si="3"/>
        <v>0</v>
      </c>
      <c r="M26" s="182">
        <f t="shared" si="3"/>
        <v>0</v>
      </c>
      <c r="N26" s="181">
        <f t="shared" si="3"/>
        <v>0</v>
      </c>
      <c r="O26" s="181">
        <f t="shared" si="3"/>
        <v>0</v>
      </c>
      <c r="P26" s="181">
        <f t="shared" si="3"/>
        <v>0</v>
      </c>
      <c r="Q26" s="182">
        <f t="shared" si="3"/>
        <v>0</v>
      </c>
      <c r="R26" s="181">
        <f t="shared" si="3"/>
        <v>0</v>
      </c>
      <c r="S26" s="181">
        <f t="shared" si="3"/>
        <v>0</v>
      </c>
      <c r="T26" s="181">
        <f t="shared" si="3"/>
        <v>0</v>
      </c>
      <c r="U26" s="182">
        <f t="shared" si="3"/>
        <v>0</v>
      </c>
      <c r="V26" s="181">
        <f t="shared" si="3"/>
        <v>0</v>
      </c>
      <c r="W26" s="182">
        <f t="shared" si="3"/>
        <v>0</v>
      </c>
      <c r="X26" s="181">
        <f t="shared" si="3"/>
        <v>0</v>
      </c>
      <c r="Y26" s="182">
        <f t="shared" si="3"/>
        <v>0</v>
      </c>
    </row>
    <row r="27" ht="12">
      <c r="T27" s="4"/>
    </row>
    <row r="28" spans="1:20" ht="12">
      <c r="A28" s="72" t="s">
        <v>101</v>
      </c>
      <c r="T28" s="4"/>
    </row>
    <row r="29" spans="1:20" ht="12">
      <c r="A29" s="71" t="s">
        <v>104</v>
      </c>
      <c r="T29" s="4"/>
    </row>
    <row r="30" spans="1:20" ht="12">
      <c r="A30" s="71" t="s">
        <v>105</v>
      </c>
      <c r="T30" s="4"/>
    </row>
    <row r="31" spans="1:20" ht="12">
      <c r="A31" s="71" t="s">
        <v>200</v>
      </c>
      <c r="T31" s="4"/>
    </row>
    <row r="32" ht="12">
      <c r="T32" s="4"/>
    </row>
    <row r="33" ht="12">
      <c r="T33" s="4"/>
    </row>
    <row r="34" ht="12">
      <c r="T34" s="4"/>
    </row>
    <row r="35" ht="12">
      <c r="T35" s="4"/>
    </row>
    <row r="36" ht="12">
      <c r="T36" s="4"/>
    </row>
    <row r="37" ht="12">
      <c r="T37" s="4"/>
    </row>
    <row r="38" ht="12">
      <c r="T38" s="4"/>
    </row>
    <row r="39" ht="12">
      <c r="T39" s="4"/>
    </row>
    <row r="40" ht="12">
      <c r="T40" s="4"/>
    </row>
    <row r="41" ht="12">
      <c r="T41" s="4"/>
    </row>
    <row r="42" ht="12">
      <c r="T42" s="4"/>
    </row>
    <row r="43" ht="12">
      <c r="T43" s="4"/>
    </row>
    <row r="44" ht="12">
      <c r="T44" s="4"/>
    </row>
    <row r="45" ht="12">
      <c r="T45" s="4"/>
    </row>
    <row r="46" ht="12">
      <c r="T46" s="4"/>
    </row>
    <row r="47" ht="12">
      <c r="T47" s="4"/>
    </row>
    <row r="48" ht="12">
      <c r="T48" s="4"/>
    </row>
    <row r="49" ht="12">
      <c r="T49" s="4"/>
    </row>
    <row r="50" ht="12">
      <c r="T50" s="4"/>
    </row>
    <row r="51" ht="12">
      <c r="T51" s="4"/>
    </row>
    <row r="52" ht="12">
      <c r="T52" s="4"/>
    </row>
    <row r="53" ht="12">
      <c r="T53" s="4"/>
    </row>
    <row r="54" ht="12">
      <c r="T54" s="4"/>
    </row>
    <row r="55" ht="12">
      <c r="T55" s="4"/>
    </row>
    <row r="56" ht="12">
      <c r="T56" s="4"/>
    </row>
    <row r="57" ht="12">
      <c r="T57" s="4"/>
    </row>
    <row r="58" ht="12">
      <c r="T58" s="4"/>
    </row>
    <row r="59" ht="12">
      <c r="T59" s="4"/>
    </row>
    <row r="60" ht="12">
      <c r="T60" s="4"/>
    </row>
    <row r="61" ht="12">
      <c r="T61" s="4"/>
    </row>
    <row r="62" ht="12">
      <c r="T62" s="4"/>
    </row>
    <row r="63" ht="12">
      <c r="T63" s="4"/>
    </row>
    <row r="64" ht="12">
      <c r="T64" s="4"/>
    </row>
    <row r="65" ht="12">
      <c r="T65" s="4"/>
    </row>
    <row r="66" ht="12">
      <c r="T66" s="4"/>
    </row>
    <row r="67" ht="12">
      <c r="T67" s="4"/>
    </row>
    <row r="68" ht="12">
      <c r="T68" s="4"/>
    </row>
    <row r="69" ht="12">
      <c r="T69" s="4"/>
    </row>
    <row r="70" ht="12">
      <c r="T70" s="4"/>
    </row>
    <row r="71" ht="12">
      <c r="T71" s="4"/>
    </row>
    <row r="72" ht="12">
      <c r="T72" s="4"/>
    </row>
    <row r="73" ht="12">
      <c r="T73" s="4"/>
    </row>
    <row r="74" ht="12">
      <c r="T74" s="4"/>
    </row>
    <row r="75" ht="12">
      <c r="T75" s="4"/>
    </row>
    <row r="76" ht="12">
      <c r="T76" s="4"/>
    </row>
    <row r="77" ht="12">
      <c r="T77" s="4"/>
    </row>
    <row r="78" ht="12">
      <c r="T78" s="4"/>
    </row>
    <row r="79" ht="12">
      <c r="T79" s="4"/>
    </row>
    <row r="80" ht="12">
      <c r="T80" s="4"/>
    </row>
    <row r="81" ht="12">
      <c r="T81" s="4"/>
    </row>
    <row r="82" ht="12">
      <c r="T82" s="4"/>
    </row>
    <row r="83" ht="12">
      <c r="T83" s="4"/>
    </row>
    <row r="84" ht="12">
      <c r="T84" s="4"/>
    </row>
    <row r="85" ht="12">
      <c r="T85" s="4"/>
    </row>
    <row r="86" ht="12">
      <c r="T86" s="4"/>
    </row>
    <row r="87" ht="12">
      <c r="T87" s="4"/>
    </row>
    <row r="88" ht="12">
      <c r="T88" s="4"/>
    </row>
    <row r="89" ht="12">
      <c r="T89" s="4"/>
    </row>
    <row r="90" ht="12">
      <c r="T90" s="4"/>
    </row>
    <row r="91" ht="12">
      <c r="T91" s="4"/>
    </row>
    <row r="92" ht="12">
      <c r="T92" s="4"/>
    </row>
    <row r="93" ht="12">
      <c r="T93" s="4"/>
    </row>
    <row r="94" ht="12">
      <c r="T94" s="4"/>
    </row>
    <row r="95" ht="12">
      <c r="T95" s="4"/>
    </row>
    <row r="96" ht="12">
      <c r="T96" s="4"/>
    </row>
    <row r="97" ht="12">
      <c r="T97" s="4"/>
    </row>
    <row r="98" ht="12">
      <c r="T98" s="4"/>
    </row>
    <row r="99" ht="12">
      <c r="T99" s="4"/>
    </row>
    <row r="100" ht="12">
      <c r="T100" s="4"/>
    </row>
    <row r="101" ht="12">
      <c r="T101" s="4"/>
    </row>
    <row r="102" ht="12">
      <c r="T102" s="4"/>
    </row>
    <row r="103" ht="12">
      <c r="T103" s="4"/>
    </row>
    <row r="104" ht="12">
      <c r="T104" s="4"/>
    </row>
    <row r="105" ht="12">
      <c r="T105" s="4"/>
    </row>
    <row r="106" ht="12">
      <c r="T106" s="4"/>
    </row>
    <row r="107" ht="12">
      <c r="T107" s="4"/>
    </row>
    <row r="108" ht="12">
      <c r="T108" s="4"/>
    </row>
    <row r="109" ht="12">
      <c r="T109" s="4"/>
    </row>
    <row r="110" ht="12">
      <c r="T110" s="4"/>
    </row>
    <row r="111" ht="12">
      <c r="T111" s="4"/>
    </row>
    <row r="112" ht="12">
      <c r="T112" s="4"/>
    </row>
    <row r="113" ht="12">
      <c r="T113" s="4"/>
    </row>
    <row r="114" ht="12">
      <c r="T114" s="4"/>
    </row>
    <row r="115" ht="12">
      <c r="T115" s="4"/>
    </row>
    <row r="116" ht="12">
      <c r="T116" s="4"/>
    </row>
    <row r="117" ht="12">
      <c r="T117" s="4"/>
    </row>
    <row r="118" ht="12">
      <c r="T118" s="4"/>
    </row>
    <row r="119" ht="12">
      <c r="T119" s="4"/>
    </row>
    <row r="120" ht="12">
      <c r="T120" s="4"/>
    </row>
    <row r="121" ht="12">
      <c r="T121" s="4"/>
    </row>
    <row r="122" ht="12">
      <c r="T122" s="4"/>
    </row>
    <row r="123" ht="12">
      <c r="T123" s="4"/>
    </row>
    <row r="124" ht="12">
      <c r="T124" s="4"/>
    </row>
    <row r="125" ht="12">
      <c r="T125" s="4"/>
    </row>
    <row r="126" ht="12">
      <c r="T126" s="4"/>
    </row>
    <row r="127" ht="12">
      <c r="T127" s="4"/>
    </row>
    <row r="128" ht="12">
      <c r="T128" s="4"/>
    </row>
    <row r="129" ht="12">
      <c r="T129" s="4"/>
    </row>
    <row r="130" ht="12">
      <c r="T130" s="4"/>
    </row>
    <row r="131" ht="12">
      <c r="T131" s="4"/>
    </row>
    <row r="132" ht="12">
      <c r="T132" s="4"/>
    </row>
    <row r="133" ht="12">
      <c r="T133" s="4"/>
    </row>
    <row r="134" ht="12">
      <c r="T134" s="4"/>
    </row>
    <row r="135" ht="12">
      <c r="T135" s="4"/>
    </row>
    <row r="136" ht="12">
      <c r="T136" s="4"/>
    </row>
    <row r="137" ht="12">
      <c r="T137" s="4"/>
    </row>
    <row r="138" ht="12">
      <c r="T138" s="4"/>
    </row>
    <row r="139" ht="12">
      <c r="T139" s="4"/>
    </row>
    <row r="140" ht="12">
      <c r="T140" s="4"/>
    </row>
    <row r="141" ht="12">
      <c r="T141" s="4"/>
    </row>
    <row r="142" ht="12">
      <c r="T142" s="4"/>
    </row>
    <row r="143" ht="12">
      <c r="T143" s="4"/>
    </row>
    <row r="144" ht="12">
      <c r="T144" s="4"/>
    </row>
    <row r="145" ht="12">
      <c r="T145" s="4"/>
    </row>
    <row r="146" ht="12">
      <c r="T146" s="4"/>
    </row>
    <row r="147" ht="12">
      <c r="T147" s="4"/>
    </row>
    <row r="148" ht="12">
      <c r="T148" s="4"/>
    </row>
    <row r="149" ht="12">
      <c r="T149" s="4"/>
    </row>
    <row r="150" ht="12">
      <c r="T150" s="4"/>
    </row>
    <row r="151" ht="12">
      <c r="T151" s="4"/>
    </row>
    <row r="152" ht="12">
      <c r="T152" s="4"/>
    </row>
    <row r="153" ht="12">
      <c r="T153" s="4"/>
    </row>
    <row r="154" ht="12">
      <c r="T154" s="4"/>
    </row>
    <row r="155" ht="12">
      <c r="T155" s="4"/>
    </row>
    <row r="156" ht="12">
      <c r="T156" s="1"/>
    </row>
    <row r="157" ht="12">
      <c r="T157" s="1"/>
    </row>
    <row r="158" ht="12">
      <c r="T158" s="1"/>
    </row>
    <row r="159" ht="12">
      <c r="T159" s="1"/>
    </row>
    <row r="160" ht="12">
      <c r="T160" s="1"/>
    </row>
    <row r="161" ht="12">
      <c r="T161" s="1"/>
    </row>
    <row r="162" ht="12">
      <c r="T162" s="1"/>
    </row>
    <row r="163" ht="12">
      <c r="T163" s="1"/>
    </row>
    <row r="164" ht="12">
      <c r="T164" s="1"/>
    </row>
    <row r="165" ht="12">
      <c r="T165" s="1"/>
    </row>
    <row r="166" ht="12">
      <c r="T166" s="1"/>
    </row>
    <row r="167" ht="12">
      <c r="T167" s="1"/>
    </row>
    <row r="168" ht="12">
      <c r="T168" s="1"/>
    </row>
    <row r="169" ht="12">
      <c r="T169" s="1"/>
    </row>
    <row r="170" ht="12">
      <c r="T170" s="1"/>
    </row>
    <row r="171" ht="12">
      <c r="T171" s="1"/>
    </row>
    <row r="172" ht="12">
      <c r="T172" s="1"/>
    </row>
    <row r="173" ht="12">
      <c r="T173" s="1"/>
    </row>
    <row r="174" ht="12">
      <c r="T174" s="1"/>
    </row>
    <row r="175" ht="12">
      <c r="T175" s="1"/>
    </row>
    <row r="176" ht="12">
      <c r="T176" s="1"/>
    </row>
    <row r="177" ht="12">
      <c r="T177" s="1"/>
    </row>
    <row r="178" ht="12">
      <c r="T178" s="1"/>
    </row>
    <row r="179" ht="12">
      <c r="T179" s="1"/>
    </row>
    <row r="180" ht="12">
      <c r="T180" s="1"/>
    </row>
    <row r="181" ht="12">
      <c r="T181" s="1"/>
    </row>
    <row r="182" ht="12">
      <c r="T182" s="1"/>
    </row>
    <row r="183" ht="12">
      <c r="T183" s="1"/>
    </row>
    <row r="184" ht="12">
      <c r="T184" s="1"/>
    </row>
    <row r="185" ht="12">
      <c r="T185" s="1"/>
    </row>
    <row r="186" ht="12">
      <c r="T186" s="1"/>
    </row>
    <row r="187" ht="12">
      <c r="T187" s="1"/>
    </row>
    <row r="188" ht="12">
      <c r="T188" s="1"/>
    </row>
    <row r="189" ht="12">
      <c r="T189" s="1"/>
    </row>
    <row r="190" ht="12">
      <c r="T190" s="1"/>
    </row>
    <row r="191" ht="12">
      <c r="T191" s="1"/>
    </row>
    <row r="192" ht="12">
      <c r="T192" s="1"/>
    </row>
    <row r="193" ht="12">
      <c r="T193" s="1"/>
    </row>
    <row r="194" ht="12">
      <c r="T194" s="1"/>
    </row>
    <row r="195" ht="12">
      <c r="T195" s="1"/>
    </row>
    <row r="196" ht="12">
      <c r="T196" s="1"/>
    </row>
    <row r="197" ht="12">
      <c r="T197" s="1"/>
    </row>
    <row r="198" ht="12">
      <c r="T198" s="1"/>
    </row>
    <row r="199" ht="12">
      <c r="T199" s="1"/>
    </row>
    <row r="200" ht="12">
      <c r="T200" s="1"/>
    </row>
    <row r="201" ht="12">
      <c r="T201" s="1"/>
    </row>
    <row r="202" ht="12">
      <c r="T202" s="1"/>
    </row>
    <row r="203" ht="12">
      <c r="T203" s="1"/>
    </row>
    <row r="204" ht="12">
      <c r="T204" s="1"/>
    </row>
    <row r="205" ht="12">
      <c r="T205" s="1"/>
    </row>
    <row r="206" ht="12">
      <c r="T206" s="1"/>
    </row>
    <row r="207" ht="12">
      <c r="T207" s="1"/>
    </row>
    <row r="208" ht="12">
      <c r="T208" s="1"/>
    </row>
    <row r="209" ht="12">
      <c r="T209" s="1"/>
    </row>
    <row r="210" ht="12">
      <c r="T210" s="1"/>
    </row>
    <row r="211" ht="12">
      <c r="T211" s="1"/>
    </row>
    <row r="212" ht="12">
      <c r="T212" s="1"/>
    </row>
    <row r="213" ht="12">
      <c r="T213" s="1"/>
    </row>
    <row r="214" ht="12">
      <c r="T214" s="1"/>
    </row>
    <row r="215" ht="12">
      <c r="T215" s="1"/>
    </row>
    <row r="216" ht="12">
      <c r="T216" s="1"/>
    </row>
    <row r="217" ht="12">
      <c r="T217" s="1"/>
    </row>
    <row r="218" ht="12">
      <c r="T218" s="1"/>
    </row>
    <row r="219" ht="12">
      <c r="T219" s="1"/>
    </row>
    <row r="220" ht="12">
      <c r="T220" s="1"/>
    </row>
    <row r="221" ht="12">
      <c r="T221" s="1"/>
    </row>
    <row r="222" ht="12">
      <c r="T222" s="1"/>
    </row>
    <row r="223" ht="12">
      <c r="T223" s="1"/>
    </row>
    <row r="224" ht="12">
      <c r="T224" s="1"/>
    </row>
    <row r="225" ht="12">
      <c r="T225" s="1"/>
    </row>
    <row r="226" ht="12">
      <c r="T226" s="1"/>
    </row>
    <row r="227" ht="12">
      <c r="T227" s="1"/>
    </row>
    <row r="228" ht="12">
      <c r="T228" s="1"/>
    </row>
    <row r="229" ht="12">
      <c r="T229" s="1"/>
    </row>
    <row r="230" ht="12">
      <c r="T230" s="1"/>
    </row>
    <row r="231" ht="12">
      <c r="T231" s="1"/>
    </row>
    <row r="232" ht="12">
      <c r="T232" s="1"/>
    </row>
    <row r="233" ht="12">
      <c r="T233" s="1"/>
    </row>
    <row r="234" ht="12">
      <c r="T234" s="1"/>
    </row>
    <row r="235" ht="12">
      <c r="T235" s="1"/>
    </row>
    <row r="236" ht="12">
      <c r="T236" s="1"/>
    </row>
    <row r="237" ht="12">
      <c r="T237" s="1"/>
    </row>
    <row r="238" ht="12">
      <c r="T238" s="1"/>
    </row>
    <row r="239" ht="12">
      <c r="T239" s="1"/>
    </row>
    <row r="240" ht="12">
      <c r="T240" s="1"/>
    </row>
    <row r="241" ht="12">
      <c r="T241" s="1"/>
    </row>
    <row r="242" ht="12">
      <c r="T242" s="1"/>
    </row>
    <row r="243" ht="12">
      <c r="T243" s="1"/>
    </row>
    <row r="244" ht="12">
      <c r="T244" s="1"/>
    </row>
    <row r="245" ht="12">
      <c r="T245" s="1"/>
    </row>
    <row r="246" ht="12">
      <c r="T246" s="1"/>
    </row>
    <row r="247" ht="12">
      <c r="T247" s="1"/>
    </row>
    <row r="248" ht="12">
      <c r="T248" s="1"/>
    </row>
    <row r="249" ht="12">
      <c r="T249" s="1"/>
    </row>
    <row r="250" ht="12">
      <c r="T250" s="1"/>
    </row>
    <row r="251" ht="12">
      <c r="T251" s="1"/>
    </row>
    <row r="252" ht="12">
      <c r="T252" s="1"/>
    </row>
    <row r="253" ht="12">
      <c r="T253" s="1"/>
    </row>
    <row r="254" ht="12">
      <c r="T254" s="1"/>
    </row>
    <row r="255" ht="12">
      <c r="T255" s="1"/>
    </row>
    <row r="256" ht="12">
      <c r="T256" s="1"/>
    </row>
    <row r="257" ht="12">
      <c r="T257" s="1"/>
    </row>
    <row r="258" ht="12">
      <c r="T258" s="1"/>
    </row>
    <row r="259" ht="12">
      <c r="T259" s="1"/>
    </row>
    <row r="260" ht="12">
      <c r="T260" s="1"/>
    </row>
    <row r="261" ht="12">
      <c r="T261" s="1"/>
    </row>
    <row r="262" ht="12">
      <c r="T262" s="1"/>
    </row>
    <row r="263" ht="12">
      <c r="T263" s="1"/>
    </row>
    <row r="264" ht="12">
      <c r="T264" s="1"/>
    </row>
    <row r="265" ht="12">
      <c r="T265" s="1"/>
    </row>
    <row r="266" ht="12">
      <c r="T266" s="1"/>
    </row>
    <row r="267" ht="12">
      <c r="T267" s="1"/>
    </row>
    <row r="268" ht="12">
      <c r="T268" s="1"/>
    </row>
    <row r="269" ht="12">
      <c r="T269" s="1"/>
    </row>
    <row r="270" ht="12">
      <c r="T270" s="1"/>
    </row>
    <row r="271" ht="12">
      <c r="T271" s="1"/>
    </row>
    <row r="272" ht="12">
      <c r="T272" s="1"/>
    </row>
    <row r="273" ht="12">
      <c r="T273" s="1"/>
    </row>
    <row r="274" ht="12">
      <c r="T274" s="1"/>
    </row>
    <row r="275" ht="12">
      <c r="T275" s="1"/>
    </row>
    <row r="276" ht="12">
      <c r="T276" s="1"/>
    </row>
    <row r="277" ht="12">
      <c r="T277" s="1"/>
    </row>
    <row r="278" ht="12">
      <c r="T278" s="1"/>
    </row>
    <row r="279" ht="12">
      <c r="T279" s="1"/>
    </row>
    <row r="280" ht="12">
      <c r="T280" s="1"/>
    </row>
    <row r="281" ht="12">
      <c r="T281" s="1"/>
    </row>
    <row r="282" ht="12">
      <c r="T282" s="1"/>
    </row>
    <row r="283" ht="12">
      <c r="T283" s="1"/>
    </row>
    <row r="284" ht="12">
      <c r="T284" s="1"/>
    </row>
    <row r="285" ht="12">
      <c r="T285" s="1"/>
    </row>
    <row r="286" ht="12">
      <c r="T286" s="1"/>
    </row>
    <row r="287" ht="12">
      <c r="T287" s="1"/>
    </row>
    <row r="288" ht="12">
      <c r="T288" s="1"/>
    </row>
    <row r="289" ht="12">
      <c r="T289" s="1"/>
    </row>
    <row r="290" ht="12">
      <c r="T290" s="1"/>
    </row>
    <row r="291" ht="12">
      <c r="T291" s="1"/>
    </row>
    <row r="292" ht="12">
      <c r="T292" s="1"/>
    </row>
    <row r="293" ht="12">
      <c r="T293" s="1"/>
    </row>
    <row r="294" ht="12">
      <c r="T294" s="1"/>
    </row>
    <row r="295" ht="12">
      <c r="T295" s="1"/>
    </row>
    <row r="296" ht="12">
      <c r="T296" s="1"/>
    </row>
    <row r="297" ht="12">
      <c r="T297" s="1"/>
    </row>
    <row r="298" ht="12">
      <c r="T298" s="1"/>
    </row>
    <row r="299" ht="12">
      <c r="T299" s="1"/>
    </row>
    <row r="300" ht="12">
      <c r="T300" s="1"/>
    </row>
    <row r="301" ht="12">
      <c r="T301" s="1"/>
    </row>
    <row r="302" ht="12">
      <c r="T302" s="1"/>
    </row>
    <row r="303" ht="12">
      <c r="T303" s="1"/>
    </row>
    <row r="304" ht="12">
      <c r="T304" s="1"/>
    </row>
    <row r="305" ht="12">
      <c r="T305" s="1"/>
    </row>
    <row r="306" ht="12">
      <c r="T306" s="1"/>
    </row>
    <row r="307" ht="12">
      <c r="T307" s="1"/>
    </row>
    <row r="308" ht="12">
      <c r="T308" s="1"/>
    </row>
    <row r="309" ht="12">
      <c r="T309" s="1"/>
    </row>
    <row r="310" ht="12">
      <c r="T310" s="1"/>
    </row>
    <row r="311" ht="12">
      <c r="T311" s="1"/>
    </row>
    <row r="312" ht="12">
      <c r="T312" s="1"/>
    </row>
    <row r="313" ht="12">
      <c r="T313" s="1"/>
    </row>
    <row r="314" ht="12">
      <c r="T314" s="1"/>
    </row>
    <row r="315" ht="12">
      <c r="T315" s="1"/>
    </row>
    <row r="316" ht="12">
      <c r="T316" s="1"/>
    </row>
    <row r="317" ht="12">
      <c r="T317" s="1"/>
    </row>
    <row r="318" ht="12">
      <c r="T318" s="1"/>
    </row>
    <row r="319" ht="12">
      <c r="T319" s="1"/>
    </row>
    <row r="320" ht="12">
      <c r="T320" s="1"/>
    </row>
    <row r="321" ht="12">
      <c r="T321" s="1"/>
    </row>
    <row r="322" ht="12">
      <c r="T322" s="1"/>
    </row>
    <row r="323" ht="12">
      <c r="T323" s="1"/>
    </row>
    <row r="324" ht="12">
      <c r="T324" s="1"/>
    </row>
    <row r="325" ht="12">
      <c r="T325" s="1"/>
    </row>
    <row r="326" ht="12">
      <c r="T326" s="1"/>
    </row>
    <row r="327" ht="12">
      <c r="T327" s="1"/>
    </row>
    <row r="328" ht="12">
      <c r="T328" s="1"/>
    </row>
    <row r="329" ht="12">
      <c r="T329" s="1"/>
    </row>
    <row r="330" ht="12">
      <c r="T330" s="1"/>
    </row>
    <row r="331" ht="12">
      <c r="T331" s="1"/>
    </row>
    <row r="332" ht="12">
      <c r="T332" s="1"/>
    </row>
    <row r="333" ht="12">
      <c r="T333" s="1"/>
    </row>
    <row r="334" ht="12">
      <c r="T334" s="1"/>
    </row>
    <row r="335" ht="12">
      <c r="T335" s="1"/>
    </row>
    <row r="336" ht="12">
      <c r="T336" s="1"/>
    </row>
    <row r="337" ht="12">
      <c r="T337" s="1"/>
    </row>
    <row r="338" ht="12">
      <c r="T338" s="1"/>
    </row>
    <row r="339" ht="12">
      <c r="T339" s="1"/>
    </row>
    <row r="340" ht="12">
      <c r="T340" s="1"/>
    </row>
    <row r="341" ht="12">
      <c r="T341" s="1"/>
    </row>
    <row r="342" ht="12">
      <c r="T342" s="1"/>
    </row>
    <row r="343" ht="12">
      <c r="T343" s="1"/>
    </row>
    <row r="344" ht="12">
      <c r="T344" s="1"/>
    </row>
    <row r="345" ht="12">
      <c r="T345" s="1"/>
    </row>
    <row r="346" ht="12">
      <c r="T346" s="1"/>
    </row>
    <row r="347" ht="12">
      <c r="T347" s="1"/>
    </row>
    <row r="348" ht="12">
      <c r="T348" s="1"/>
    </row>
    <row r="349" ht="12">
      <c r="T349" s="1"/>
    </row>
    <row r="350" ht="12">
      <c r="T350" s="1"/>
    </row>
    <row r="351" ht="12">
      <c r="T351" s="1"/>
    </row>
    <row r="352" ht="12">
      <c r="T352" s="1"/>
    </row>
    <row r="353" ht="12">
      <c r="T353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&amp;L&amp;"Arial,Fett"Investitions- und Abschreibungsplanung&amp;"Arial,Standard"
Gründungsvorhaben:
Team ID:&amp;R&amp;"Arial,Fett"start2grow 2016</oddHeader>
    <oddFooter>&amp;L&amp;"8,Standard"&amp;8Unverbindliche Vorlage. Aufbau, Beschriftungen und Formeln sind im Einzelfall vollständig zu prüfen und ggf. zu ändern.&amp;R&amp;"Arial,Standard"&amp;8info@start2grow.de
Mit freundlicher Unterstützung der WIECON 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showGridLines="0" showZeros="0" zoomScalePageLayoutView="0" workbookViewId="0" topLeftCell="A1">
      <pane xSplit="1" ySplit="2" topLeftCell="B3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A3" sqref="A3"/>
    </sheetView>
  </sheetViews>
  <sheetFormatPr defaultColWidth="11.421875" defaultRowHeight="12.75"/>
  <cols>
    <col min="1" max="1" width="20.7109375" style="2" customWidth="1"/>
    <col min="2" max="19" width="6.7109375" style="2" customWidth="1"/>
    <col min="20" max="20" width="6.7109375" style="14" customWidth="1"/>
    <col min="21" max="24" width="6.7109375" style="2" customWidth="1"/>
    <col min="25" max="25" width="8.28125" style="2" customWidth="1"/>
    <col min="26" max="16384" width="11.421875" style="2" customWidth="1"/>
  </cols>
  <sheetData>
    <row r="1" spans="1:25" ht="12.75">
      <c r="A1" s="162"/>
      <c r="B1" s="108"/>
      <c r="C1" s="108"/>
      <c r="D1" s="108"/>
      <c r="E1" s="108"/>
      <c r="F1" s="108"/>
      <c r="G1" s="112" t="str">
        <f>'Invest.- u. AfA-Plan'!$G$1</f>
        <v>1. Jahr</v>
      </c>
      <c r="H1" s="110"/>
      <c r="I1" s="108"/>
      <c r="J1" s="108"/>
      <c r="K1" s="108"/>
      <c r="L1" s="108"/>
      <c r="M1" s="111"/>
      <c r="N1" s="108"/>
      <c r="O1" s="112" t="str">
        <f>'Invest.- u. AfA-Plan'!$O$1</f>
        <v>2. Jahr</v>
      </c>
      <c r="P1" s="110"/>
      <c r="Q1" s="111"/>
      <c r="R1" s="108"/>
      <c r="S1" s="112" t="str">
        <f>'Invest.- u. AfA-Plan'!$S$1</f>
        <v>3. Jahr</v>
      </c>
      <c r="T1" s="110"/>
      <c r="U1" s="111"/>
      <c r="V1" s="112" t="str">
        <f>'Invest.- u. AfA-Plan'!$V$1</f>
        <v>4. Jahr</v>
      </c>
      <c r="W1" s="113"/>
      <c r="X1" s="112" t="str">
        <f>'Invest.- u. AfA-Plan'!$X$1</f>
        <v>5. Jahr</v>
      </c>
      <c r="Y1" s="114"/>
    </row>
    <row r="2" spans="1:25" ht="10.5" thickBot="1">
      <c r="A2" s="115" t="str">
        <f>'Invest.- u. AfA-Plan'!A2</f>
        <v>Planperiode</v>
      </c>
      <c r="B2" s="116">
        <f>'Invest.- u. AfA-Plan'!B2</f>
        <v>1</v>
      </c>
      <c r="C2" s="116">
        <f>'Invest.- u. AfA-Plan'!C2</f>
        <v>2</v>
      </c>
      <c r="D2" s="116">
        <f>'Invest.- u. AfA-Plan'!D2</f>
        <v>3</v>
      </c>
      <c r="E2" s="116">
        <f>'Invest.- u. AfA-Plan'!E2</f>
        <v>4</v>
      </c>
      <c r="F2" s="116">
        <f>'Invest.- u. AfA-Plan'!F2</f>
        <v>5</v>
      </c>
      <c r="G2" s="116">
        <f>'Invest.- u. AfA-Plan'!G2</f>
        <v>6</v>
      </c>
      <c r="H2" s="116">
        <f>'Invest.- u. AfA-Plan'!H2</f>
        <v>7</v>
      </c>
      <c r="I2" s="116">
        <f>'Invest.- u. AfA-Plan'!I2</f>
        <v>8</v>
      </c>
      <c r="J2" s="116">
        <f>'Invest.- u. AfA-Plan'!J2</f>
        <v>9</v>
      </c>
      <c r="K2" s="116">
        <f>'Invest.- u. AfA-Plan'!K2</f>
        <v>10</v>
      </c>
      <c r="L2" s="116">
        <f>'Invest.- u. AfA-Plan'!L2</f>
        <v>11</v>
      </c>
      <c r="M2" s="117">
        <f>'Invest.- u. AfA-Plan'!M2</f>
        <v>12</v>
      </c>
      <c r="N2" s="163" t="str">
        <f>'Invest.- u. AfA-Plan'!N2</f>
        <v>I</v>
      </c>
      <c r="O2" s="116" t="str">
        <f>'Invest.- u. AfA-Plan'!O2</f>
        <v>II</v>
      </c>
      <c r="P2" s="116" t="str">
        <f>'Invest.- u. AfA-Plan'!P2</f>
        <v>III</v>
      </c>
      <c r="Q2" s="117" t="str">
        <f>'Invest.- u. AfA-Plan'!Q2</f>
        <v>IV</v>
      </c>
      <c r="R2" s="116" t="str">
        <f>'Invest.- u. AfA-Plan'!R2</f>
        <v>I</v>
      </c>
      <c r="S2" s="116" t="str">
        <f>'Invest.- u. AfA-Plan'!S2</f>
        <v>II</v>
      </c>
      <c r="T2" s="116" t="str">
        <f>'Invest.- u. AfA-Plan'!T2</f>
        <v>III</v>
      </c>
      <c r="U2" s="117" t="str">
        <f>'Invest.- u. AfA-Plan'!U2</f>
        <v>IV</v>
      </c>
      <c r="V2" s="163" t="str">
        <f>'Invest.- u. AfA-Plan'!V2</f>
        <v>I-II</v>
      </c>
      <c r="W2" s="117" t="str">
        <f>'Invest.- u. AfA-Plan'!W2</f>
        <v>III-IV</v>
      </c>
      <c r="X2" s="163" t="str">
        <f>'Invest.- u. AfA-Plan'!X2</f>
        <v>I-II</v>
      </c>
      <c r="Y2" s="117" t="str">
        <f>'Invest.- u. AfA-Plan'!Y2</f>
        <v>III-IV</v>
      </c>
    </row>
    <row r="3" spans="1:27" ht="10.5">
      <c r="A3" s="165" t="s">
        <v>25</v>
      </c>
      <c r="B3" s="12"/>
      <c r="C3" s="5"/>
      <c r="D3" s="5"/>
      <c r="E3" s="5"/>
      <c r="F3" s="5"/>
      <c r="G3" s="5"/>
      <c r="H3" s="5"/>
      <c r="I3" s="5"/>
      <c r="J3" s="5"/>
      <c r="K3" s="5"/>
      <c r="L3" s="5"/>
      <c r="M3" s="34"/>
      <c r="N3" s="12"/>
      <c r="O3" s="5"/>
      <c r="P3" s="5"/>
      <c r="Q3" s="34"/>
      <c r="R3" s="12"/>
      <c r="S3" s="5"/>
      <c r="T3" s="5"/>
      <c r="U3" s="34"/>
      <c r="V3" s="12"/>
      <c r="W3" s="34"/>
      <c r="X3" s="12"/>
      <c r="Y3" s="34"/>
      <c r="AA3" s="102"/>
    </row>
    <row r="4" spans="1:27" ht="9.75">
      <c r="A4" s="166" t="s">
        <v>17</v>
      </c>
      <c r="B4" s="81"/>
      <c r="C4" s="31">
        <f>B7</f>
        <v>0</v>
      </c>
      <c r="D4" s="31">
        <f aca="true" t="shared" si="0" ref="D4:X4">C7</f>
        <v>0</v>
      </c>
      <c r="E4" s="31">
        <f t="shared" si="0"/>
        <v>0</v>
      </c>
      <c r="F4" s="31">
        <f t="shared" si="0"/>
        <v>0</v>
      </c>
      <c r="G4" s="31">
        <f>F7</f>
        <v>0</v>
      </c>
      <c r="H4" s="92">
        <f>G7</f>
        <v>0</v>
      </c>
      <c r="I4" s="31">
        <f>H7</f>
        <v>0</v>
      </c>
      <c r="J4" s="31">
        <f t="shared" si="0"/>
        <v>0</v>
      </c>
      <c r="K4" s="31">
        <f t="shared" si="0"/>
        <v>0</v>
      </c>
      <c r="L4" s="31">
        <f t="shared" si="0"/>
        <v>0</v>
      </c>
      <c r="M4" s="32">
        <f t="shared" si="0"/>
        <v>0</v>
      </c>
      <c r="N4" s="31">
        <f>M7</f>
        <v>0</v>
      </c>
      <c r="O4" s="31">
        <f t="shared" si="0"/>
        <v>0</v>
      </c>
      <c r="P4" s="31">
        <f t="shared" si="0"/>
        <v>0</v>
      </c>
      <c r="Q4" s="32">
        <f t="shared" si="0"/>
        <v>0</v>
      </c>
      <c r="R4" s="31">
        <f t="shared" si="0"/>
        <v>0</v>
      </c>
      <c r="S4" s="31">
        <f t="shared" si="0"/>
        <v>0</v>
      </c>
      <c r="T4" s="31">
        <f t="shared" si="0"/>
        <v>0</v>
      </c>
      <c r="U4" s="32">
        <f t="shared" si="0"/>
        <v>0</v>
      </c>
      <c r="V4" s="31">
        <f t="shared" si="0"/>
        <v>0</v>
      </c>
      <c r="W4" s="32">
        <f t="shared" si="0"/>
        <v>0</v>
      </c>
      <c r="X4" s="31">
        <f t="shared" si="0"/>
        <v>0</v>
      </c>
      <c r="Y4" s="32">
        <f>X7</f>
        <v>0</v>
      </c>
      <c r="AA4" s="102"/>
    </row>
    <row r="5" spans="1:25" ht="9.75">
      <c r="A5" s="164" t="s">
        <v>18</v>
      </c>
      <c r="B5" s="81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81"/>
      <c r="O5" s="89"/>
      <c r="P5" s="89"/>
      <c r="Q5" s="90"/>
      <c r="R5" s="81"/>
      <c r="S5" s="89"/>
      <c r="T5" s="89"/>
      <c r="U5" s="90"/>
      <c r="V5" s="81"/>
      <c r="W5" s="90"/>
      <c r="X5" s="81"/>
      <c r="Y5" s="90"/>
    </row>
    <row r="6" spans="1:25" ht="9.75">
      <c r="A6" s="166" t="s">
        <v>56</v>
      </c>
      <c r="B6" s="81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81"/>
      <c r="O6" s="89"/>
      <c r="P6" s="89"/>
      <c r="Q6" s="90"/>
      <c r="R6" s="81"/>
      <c r="S6" s="89"/>
      <c r="T6" s="89"/>
      <c r="U6" s="90"/>
      <c r="V6" s="81"/>
      <c r="W6" s="90"/>
      <c r="X6" s="81"/>
      <c r="Y6" s="90"/>
    </row>
    <row r="7" spans="1:25" ht="9.75">
      <c r="A7" s="166" t="s">
        <v>19</v>
      </c>
      <c r="B7" s="30">
        <f>SUM(B4:B6)</f>
        <v>0</v>
      </c>
      <c r="C7" s="31">
        <f>SUM(C4:C6)</f>
        <v>0</v>
      </c>
      <c r="D7" s="31">
        <f aca="true" t="shared" si="1" ref="D7:M7">SUM(D4:D6)</f>
        <v>0</v>
      </c>
      <c r="E7" s="31">
        <f t="shared" si="1"/>
        <v>0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31">
        <f t="shared" si="1"/>
        <v>0</v>
      </c>
      <c r="L7" s="31">
        <f t="shared" si="1"/>
        <v>0</v>
      </c>
      <c r="M7" s="32">
        <f t="shared" si="1"/>
        <v>0</v>
      </c>
      <c r="N7" s="30">
        <f aca="true" t="shared" si="2" ref="N7:Y7">SUM(N4:N6)</f>
        <v>0</v>
      </c>
      <c r="O7" s="31">
        <f t="shared" si="2"/>
        <v>0</v>
      </c>
      <c r="P7" s="31">
        <f t="shared" si="2"/>
        <v>0</v>
      </c>
      <c r="Q7" s="32">
        <f t="shared" si="2"/>
        <v>0</v>
      </c>
      <c r="R7" s="30">
        <f t="shared" si="2"/>
        <v>0</v>
      </c>
      <c r="S7" s="31">
        <f t="shared" si="2"/>
        <v>0</v>
      </c>
      <c r="T7" s="31">
        <f t="shared" si="2"/>
        <v>0</v>
      </c>
      <c r="U7" s="32">
        <f t="shared" si="2"/>
        <v>0</v>
      </c>
      <c r="V7" s="30">
        <f t="shared" si="2"/>
        <v>0</v>
      </c>
      <c r="W7" s="32">
        <f t="shared" si="2"/>
        <v>0</v>
      </c>
      <c r="X7" s="30">
        <f t="shared" si="2"/>
        <v>0</v>
      </c>
      <c r="Y7" s="32">
        <f t="shared" si="2"/>
        <v>0</v>
      </c>
    </row>
    <row r="8" spans="1:25" ht="9.75">
      <c r="A8" s="164" t="s">
        <v>20</v>
      </c>
      <c r="B8" s="27">
        <f>(B4+B7)/2</f>
        <v>0</v>
      </c>
      <c r="C8" s="31">
        <f aca="true" t="shared" si="3" ref="C8:L8">(C4+C7)/2</f>
        <v>0</v>
      </c>
      <c r="D8" s="31">
        <f t="shared" si="3"/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2">
        <f>(M4+M7)/2</f>
        <v>0</v>
      </c>
      <c r="N8" s="30">
        <f aca="true" t="shared" si="4" ref="N8:Y8">(N4+N7)/2</f>
        <v>0</v>
      </c>
      <c r="O8" s="31">
        <f t="shared" si="4"/>
        <v>0</v>
      </c>
      <c r="P8" s="31">
        <f t="shared" si="4"/>
        <v>0</v>
      </c>
      <c r="Q8" s="32">
        <f t="shared" si="4"/>
        <v>0</v>
      </c>
      <c r="R8" s="30">
        <f t="shared" si="4"/>
        <v>0</v>
      </c>
      <c r="S8" s="31">
        <f t="shared" si="4"/>
        <v>0</v>
      </c>
      <c r="T8" s="31">
        <f t="shared" si="4"/>
        <v>0</v>
      </c>
      <c r="U8" s="32">
        <f t="shared" si="4"/>
        <v>0</v>
      </c>
      <c r="V8" s="30">
        <f t="shared" si="4"/>
        <v>0</v>
      </c>
      <c r="W8" s="32">
        <f t="shared" si="4"/>
        <v>0</v>
      </c>
      <c r="X8" s="30">
        <f t="shared" si="4"/>
        <v>0</v>
      </c>
      <c r="Y8" s="32">
        <f t="shared" si="4"/>
        <v>0</v>
      </c>
    </row>
    <row r="9" spans="1:25" ht="9.75">
      <c r="A9" s="164" t="s">
        <v>58</v>
      </c>
      <c r="B9" s="15">
        <f>Annahmen!$B$4</f>
        <v>0.12</v>
      </c>
      <c r="C9" s="91">
        <f>Annahmen!$B$4</f>
        <v>0.12</v>
      </c>
      <c r="D9" s="91">
        <f>Annahmen!$B$4</f>
        <v>0.12</v>
      </c>
      <c r="E9" s="91">
        <f>Annahmen!$B$4</f>
        <v>0.12</v>
      </c>
      <c r="F9" s="91">
        <f>Annahmen!$B$4</f>
        <v>0.12</v>
      </c>
      <c r="G9" s="91">
        <f>Annahmen!$B$4</f>
        <v>0.12</v>
      </c>
      <c r="H9" s="91">
        <f>Annahmen!$B$4</f>
        <v>0.12</v>
      </c>
      <c r="I9" s="91">
        <f>Annahmen!$B$4</f>
        <v>0.12</v>
      </c>
      <c r="J9" s="91">
        <f>Annahmen!$B$4</f>
        <v>0.12</v>
      </c>
      <c r="K9" s="91">
        <f>Annahmen!$B$4</f>
        <v>0.12</v>
      </c>
      <c r="L9" s="91">
        <f>Annahmen!$B$4</f>
        <v>0.12</v>
      </c>
      <c r="M9" s="33">
        <f>Annahmen!$B$4</f>
        <v>0.12</v>
      </c>
      <c r="N9" s="15">
        <f>Annahmen!$B$4</f>
        <v>0.12</v>
      </c>
      <c r="O9" s="91">
        <f>Annahmen!$B$4</f>
        <v>0.12</v>
      </c>
      <c r="P9" s="91">
        <f>Annahmen!$B$4</f>
        <v>0.12</v>
      </c>
      <c r="Q9" s="33">
        <f>Annahmen!$B$4</f>
        <v>0.12</v>
      </c>
      <c r="R9" s="15">
        <f>Annahmen!$B$4</f>
        <v>0.12</v>
      </c>
      <c r="S9" s="91">
        <f>Annahmen!$B$4</f>
        <v>0.12</v>
      </c>
      <c r="T9" s="91">
        <f>Annahmen!$B$4</f>
        <v>0.12</v>
      </c>
      <c r="U9" s="33">
        <f>Annahmen!$B$4</f>
        <v>0.12</v>
      </c>
      <c r="V9" s="15">
        <f>Annahmen!$B$4</f>
        <v>0.12</v>
      </c>
      <c r="W9" s="33">
        <f>Annahmen!$B$4</f>
        <v>0.12</v>
      </c>
      <c r="X9" s="15">
        <f>Annahmen!$B$4</f>
        <v>0.12</v>
      </c>
      <c r="Y9" s="33">
        <f>Annahmen!$B$4</f>
        <v>0.12</v>
      </c>
    </row>
    <row r="10" spans="1:25" ht="10.5" thickBot="1">
      <c r="A10" s="115" t="s">
        <v>57</v>
      </c>
      <c r="B10" s="28">
        <f>B8*B9/12</f>
        <v>0</v>
      </c>
      <c r="C10" s="28">
        <f>C8*C9/12</f>
        <v>0</v>
      </c>
      <c r="D10" s="28">
        <f aca="true" t="shared" si="5" ref="D10:M10">D8*D9/12</f>
        <v>0</v>
      </c>
      <c r="E10" s="28">
        <f t="shared" si="5"/>
        <v>0</v>
      </c>
      <c r="F10" s="28">
        <f t="shared" si="5"/>
        <v>0</v>
      </c>
      <c r="G10" s="28">
        <f t="shared" si="5"/>
        <v>0</v>
      </c>
      <c r="H10" s="28">
        <f t="shared" si="5"/>
        <v>0</v>
      </c>
      <c r="I10" s="28">
        <f t="shared" si="5"/>
        <v>0</v>
      </c>
      <c r="J10" s="28">
        <f t="shared" si="5"/>
        <v>0</v>
      </c>
      <c r="K10" s="28">
        <f t="shared" si="5"/>
        <v>0</v>
      </c>
      <c r="L10" s="28">
        <f t="shared" si="5"/>
        <v>0</v>
      </c>
      <c r="M10" s="29">
        <f t="shared" si="5"/>
        <v>0</v>
      </c>
      <c r="N10" s="28">
        <f aca="true" t="shared" si="6" ref="N10:U10">N8*N9/4</f>
        <v>0</v>
      </c>
      <c r="O10" s="28">
        <f t="shared" si="6"/>
        <v>0</v>
      </c>
      <c r="P10" s="28">
        <f t="shared" si="6"/>
        <v>0</v>
      </c>
      <c r="Q10" s="29">
        <f t="shared" si="6"/>
        <v>0</v>
      </c>
      <c r="R10" s="28">
        <f t="shared" si="6"/>
        <v>0</v>
      </c>
      <c r="S10" s="28">
        <f t="shared" si="6"/>
        <v>0</v>
      </c>
      <c r="T10" s="28">
        <f t="shared" si="6"/>
        <v>0</v>
      </c>
      <c r="U10" s="29">
        <f t="shared" si="6"/>
        <v>0</v>
      </c>
      <c r="V10" s="28">
        <f>V8*V9/2</f>
        <v>0</v>
      </c>
      <c r="W10" s="29">
        <f>W8*W9/2</f>
        <v>0</v>
      </c>
      <c r="X10" s="28">
        <f>X8*X9/2</f>
        <v>0</v>
      </c>
      <c r="Y10" s="29">
        <f>Y8*Y9/2</f>
        <v>0</v>
      </c>
    </row>
    <row r="11" spans="1:25" ht="10.5">
      <c r="A11" s="165" t="s">
        <v>55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34"/>
      <c r="N11" s="12"/>
      <c r="O11" s="5"/>
      <c r="P11" s="5"/>
      <c r="Q11" s="34"/>
      <c r="R11" s="12"/>
      <c r="S11" s="5"/>
      <c r="T11" s="5"/>
      <c r="U11" s="34"/>
      <c r="V11" s="12"/>
      <c r="W11" s="34"/>
      <c r="X11" s="12"/>
      <c r="Y11" s="34"/>
    </row>
    <row r="12" spans="1:25" ht="9.75">
      <c r="A12" s="166" t="s">
        <v>17</v>
      </c>
      <c r="B12" s="81"/>
      <c r="C12" s="31">
        <f aca="true" t="shared" si="7" ref="C12:Y12">B15</f>
        <v>0</v>
      </c>
      <c r="D12" s="31">
        <f t="shared" si="7"/>
        <v>0</v>
      </c>
      <c r="E12" s="31">
        <f t="shared" si="7"/>
        <v>0</v>
      </c>
      <c r="F12" s="31">
        <f t="shared" si="7"/>
        <v>0</v>
      </c>
      <c r="G12" s="31">
        <f t="shared" si="7"/>
        <v>0</v>
      </c>
      <c r="H12" s="31">
        <f t="shared" si="7"/>
        <v>0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0</v>
      </c>
      <c r="M12" s="32">
        <f t="shared" si="7"/>
        <v>0</v>
      </c>
      <c r="N12" s="31">
        <f t="shared" si="7"/>
        <v>0</v>
      </c>
      <c r="O12" s="31">
        <f t="shared" si="7"/>
        <v>0</v>
      </c>
      <c r="P12" s="31">
        <f t="shared" si="7"/>
        <v>0</v>
      </c>
      <c r="Q12" s="32">
        <f t="shared" si="7"/>
        <v>0</v>
      </c>
      <c r="R12" s="31">
        <f t="shared" si="7"/>
        <v>0</v>
      </c>
      <c r="S12" s="31">
        <f t="shared" si="7"/>
        <v>0</v>
      </c>
      <c r="T12" s="31">
        <f t="shared" si="7"/>
        <v>0</v>
      </c>
      <c r="U12" s="32">
        <f t="shared" si="7"/>
        <v>0</v>
      </c>
      <c r="V12" s="31">
        <f t="shared" si="7"/>
        <v>0</v>
      </c>
      <c r="W12" s="32">
        <f t="shared" si="7"/>
        <v>0</v>
      </c>
      <c r="X12" s="31">
        <f t="shared" si="7"/>
        <v>0</v>
      </c>
      <c r="Y12" s="32">
        <f t="shared" si="7"/>
        <v>0</v>
      </c>
    </row>
    <row r="13" spans="1:25" ht="9.75">
      <c r="A13" s="164" t="s">
        <v>18</v>
      </c>
      <c r="B13" s="81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81"/>
      <c r="O13" s="89"/>
      <c r="P13" s="89"/>
      <c r="Q13" s="90"/>
      <c r="R13" s="81"/>
      <c r="S13" s="89"/>
      <c r="T13" s="89"/>
      <c r="U13" s="90"/>
      <c r="V13" s="81"/>
      <c r="W13" s="90"/>
      <c r="X13" s="81"/>
      <c r="Y13" s="90"/>
    </row>
    <row r="14" spans="1:25" ht="9.75">
      <c r="A14" s="166" t="s">
        <v>56</v>
      </c>
      <c r="B14" s="81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81"/>
      <c r="O14" s="89"/>
      <c r="P14" s="89"/>
      <c r="Q14" s="90"/>
      <c r="R14" s="81"/>
      <c r="S14" s="89"/>
      <c r="T14" s="89"/>
      <c r="U14" s="90"/>
      <c r="V14" s="81"/>
      <c r="W14" s="90"/>
      <c r="X14" s="81"/>
      <c r="Y14" s="90"/>
    </row>
    <row r="15" spans="1:25" ht="9.75">
      <c r="A15" s="166" t="s">
        <v>19</v>
      </c>
      <c r="B15" s="30">
        <f>SUM(B12:B14)</f>
        <v>0</v>
      </c>
      <c r="C15" s="31">
        <f aca="true" t="shared" si="8" ref="C15:Y15">SUM(C12:C14)</f>
        <v>0</v>
      </c>
      <c r="D15" s="31">
        <f t="shared" si="8"/>
        <v>0</v>
      </c>
      <c r="E15" s="31">
        <f t="shared" si="8"/>
        <v>0</v>
      </c>
      <c r="F15" s="31">
        <f t="shared" si="8"/>
        <v>0</v>
      </c>
      <c r="G15" s="31">
        <f t="shared" si="8"/>
        <v>0</v>
      </c>
      <c r="H15" s="31">
        <f t="shared" si="8"/>
        <v>0</v>
      </c>
      <c r="I15" s="31">
        <f t="shared" si="8"/>
        <v>0</v>
      </c>
      <c r="J15" s="31">
        <f t="shared" si="8"/>
        <v>0</v>
      </c>
      <c r="K15" s="31">
        <f t="shared" si="8"/>
        <v>0</v>
      </c>
      <c r="L15" s="31">
        <f t="shared" si="8"/>
        <v>0</v>
      </c>
      <c r="M15" s="32">
        <f t="shared" si="8"/>
        <v>0</v>
      </c>
      <c r="N15" s="30">
        <f t="shared" si="8"/>
        <v>0</v>
      </c>
      <c r="O15" s="31">
        <f t="shared" si="8"/>
        <v>0</v>
      </c>
      <c r="P15" s="31">
        <f t="shared" si="8"/>
        <v>0</v>
      </c>
      <c r="Q15" s="32">
        <f t="shared" si="8"/>
        <v>0</v>
      </c>
      <c r="R15" s="30">
        <f t="shared" si="8"/>
        <v>0</v>
      </c>
      <c r="S15" s="31">
        <f t="shared" si="8"/>
        <v>0</v>
      </c>
      <c r="T15" s="31">
        <f t="shared" si="8"/>
        <v>0</v>
      </c>
      <c r="U15" s="32">
        <f t="shared" si="8"/>
        <v>0</v>
      </c>
      <c r="V15" s="30">
        <f t="shared" si="8"/>
        <v>0</v>
      </c>
      <c r="W15" s="32">
        <f t="shared" si="8"/>
        <v>0</v>
      </c>
      <c r="X15" s="30">
        <f t="shared" si="8"/>
        <v>0</v>
      </c>
      <c r="Y15" s="32">
        <f t="shared" si="8"/>
        <v>0</v>
      </c>
    </row>
    <row r="16" spans="1:25" ht="9.75">
      <c r="A16" s="164" t="s">
        <v>20</v>
      </c>
      <c r="B16" s="27">
        <f>(B12+B15)/2</f>
        <v>0</v>
      </c>
      <c r="C16" s="31">
        <f aca="true" t="shared" si="9" ref="C16:Y16">(C12+C15)/2</f>
        <v>0</v>
      </c>
      <c r="D16" s="31">
        <f t="shared" si="9"/>
        <v>0</v>
      </c>
      <c r="E16" s="31">
        <f t="shared" si="9"/>
        <v>0</v>
      </c>
      <c r="F16" s="31">
        <f t="shared" si="9"/>
        <v>0</v>
      </c>
      <c r="G16" s="31">
        <f t="shared" si="9"/>
        <v>0</v>
      </c>
      <c r="H16" s="31">
        <f t="shared" si="9"/>
        <v>0</v>
      </c>
      <c r="I16" s="31">
        <f t="shared" si="9"/>
        <v>0</v>
      </c>
      <c r="J16" s="31">
        <f t="shared" si="9"/>
        <v>0</v>
      </c>
      <c r="K16" s="31">
        <f t="shared" si="9"/>
        <v>0</v>
      </c>
      <c r="L16" s="31">
        <f t="shared" si="9"/>
        <v>0</v>
      </c>
      <c r="M16" s="32">
        <f t="shared" si="9"/>
        <v>0</v>
      </c>
      <c r="N16" s="27">
        <f t="shared" si="9"/>
        <v>0</v>
      </c>
      <c r="O16" s="31">
        <f t="shared" si="9"/>
        <v>0</v>
      </c>
      <c r="P16" s="31">
        <f t="shared" si="9"/>
        <v>0</v>
      </c>
      <c r="Q16" s="32">
        <f t="shared" si="9"/>
        <v>0</v>
      </c>
      <c r="R16" s="27">
        <f t="shared" si="9"/>
        <v>0</v>
      </c>
      <c r="S16" s="31">
        <f t="shared" si="9"/>
        <v>0</v>
      </c>
      <c r="T16" s="31">
        <f t="shared" si="9"/>
        <v>0</v>
      </c>
      <c r="U16" s="32">
        <f t="shared" si="9"/>
        <v>0</v>
      </c>
      <c r="V16" s="27">
        <f t="shared" si="9"/>
        <v>0</v>
      </c>
      <c r="W16" s="32">
        <f t="shared" si="9"/>
        <v>0</v>
      </c>
      <c r="X16" s="27">
        <f t="shared" si="9"/>
        <v>0</v>
      </c>
      <c r="Y16" s="32">
        <f t="shared" si="9"/>
        <v>0</v>
      </c>
    </row>
    <row r="17" spans="1:25" ht="9.75">
      <c r="A17" s="164" t="s">
        <v>58</v>
      </c>
      <c r="B17" s="15">
        <f>Annahmen!$B$5</f>
        <v>0.1</v>
      </c>
      <c r="C17" s="91">
        <f>Annahmen!$B$5</f>
        <v>0.1</v>
      </c>
      <c r="D17" s="91">
        <f>Annahmen!$B$5</f>
        <v>0.1</v>
      </c>
      <c r="E17" s="91">
        <f>Annahmen!$B$5</f>
        <v>0.1</v>
      </c>
      <c r="F17" s="91">
        <f>Annahmen!$B$5</f>
        <v>0.1</v>
      </c>
      <c r="G17" s="91">
        <f>Annahmen!$B$5</f>
        <v>0.1</v>
      </c>
      <c r="H17" s="91">
        <f>Annahmen!$B$5</f>
        <v>0.1</v>
      </c>
      <c r="I17" s="91">
        <f>Annahmen!$B$5</f>
        <v>0.1</v>
      </c>
      <c r="J17" s="91">
        <f>Annahmen!$B$5</f>
        <v>0.1</v>
      </c>
      <c r="K17" s="91">
        <f>Annahmen!$B$5</f>
        <v>0.1</v>
      </c>
      <c r="L17" s="91">
        <f>Annahmen!$B$5</f>
        <v>0.1</v>
      </c>
      <c r="M17" s="33">
        <f>Annahmen!$B$5</f>
        <v>0.1</v>
      </c>
      <c r="N17" s="15">
        <f>Annahmen!$B$5</f>
        <v>0.1</v>
      </c>
      <c r="O17" s="91">
        <f>Annahmen!$B$5</f>
        <v>0.1</v>
      </c>
      <c r="P17" s="91">
        <f>Annahmen!$B$5</f>
        <v>0.1</v>
      </c>
      <c r="Q17" s="33">
        <f>Annahmen!$B$5</f>
        <v>0.1</v>
      </c>
      <c r="R17" s="15">
        <f>Annahmen!$B$5</f>
        <v>0.1</v>
      </c>
      <c r="S17" s="91">
        <f>Annahmen!$B$5</f>
        <v>0.1</v>
      </c>
      <c r="T17" s="91">
        <f>Annahmen!$B$5</f>
        <v>0.1</v>
      </c>
      <c r="U17" s="33">
        <f>Annahmen!$B$5</f>
        <v>0.1</v>
      </c>
      <c r="V17" s="15">
        <f>Annahmen!$B$5</f>
        <v>0.1</v>
      </c>
      <c r="W17" s="33">
        <f>Annahmen!$B$5</f>
        <v>0.1</v>
      </c>
      <c r="X17" s="15">
        <f>Annahmen!$B$5</f>
        <v>0.1</v>
      </c>
      <c r="Y17" s="33">
        <f>Annahmen!$B$5</f>
        <v>0.1</v>
      </c>
    </row>
    <row r="18" spans="1:25" ht="10.5" thickBot="1">
      <c r="A18" s="115" t="s">
        <v>57</v>
      </c>
      <c r="B18" s="28">
        <f>B16*B17/12</f>
        <v>0</v>
      </c>
      <c r="C18" s="28">
        <f aca="true" t="shared" si="10" ref="C18:M18">C16*C17/12</f>
        <v>0</v>
      </c>
      <c r="D18" s="28">
        <f>D16*D17/12</f>
        <v>0</v>
      </c>
      <c r="E18" s="28">
        <f t="shared" si="10"/>
        <v>0</v>
      </c>
      <c r="F18" s="28">
        <f t="shared" si="10"/>
        <v>0</v>
      </c>
      <c r="G18" s="28">
        <f t="shared" si="10"/>
        <v>0</v>
      </c>
      <c r="H18" s="28">
        <f t="shared" si="10"/>
        <v>0</v>
      </c>
      <c r="I18" s="28">
        <f t="shared" si="10"/>
        <v>0</v>
      </c>
      <c r="J18" s="28">
        <f t="shared" si="10"/>
        <v>0</v>
      </c>
      <c r="K18" s="28">
        <f t="shared" si="10"/>
        <v>0</v>
      </c>
      <c r="L18" s="28">
        <f t="shared" si="10"/>
        <v>0</v>
      </c>
      <c r="M18" s="29">
        <f t="shared" si="10"/>
        <v>0</v>
      </c>
      <c r="N18" s="28">
        <f aca="true" t="shared" si="11" ref="N18:U18">N16*N17/4</f>
        <v>0</v>
      </c>
      <c r="O18" s="28">
        <f t="shared" si="11"/>
        <v>0</v>
      </c>
      <c r="P18" s="28">
        <f t="shared" si="11"/>
        <v>0</v>
      </c>
      <c r="Q18" s="29">
        <f t="shared" si="11"/>
        <v>0</v>
      </c>
      <c r="R18" s="28">
        <f t="shared" si="11"/>
        <v>0</v>
      </c>
      <c r="S18" s="28">
        <f t="shared" si="11"/>
        <v>0</v>
      </c>
      <c r="T18" s="28">
        <f t="shared" si="11"/>
        <v>0</v>
      </c>
      <c r="U18" s="29">
        <f t="shared" si="11"/>
        <v>0</v>
      </c>
      <c r="V18" s="28">
        <f>V16*V17/2</f>
        <v>0</v>
      </c>
      <c r="W18" s="29">
        <f>W16*W17/2</f>
        <v>0</v>
      </c>
      <c r="X18" s="28">
        <f>X16*X17/2</f>
        <v>0</v>
      </c>
      <c r="Y18" s="29">
        <f>Y16*Y17/2</f>
        <v>0</v>
      </c>
    </row>
    <row r="19" spans="1:25" ht="10.5">
      <c r="A19" s="165" t="s">
        <v>26</v>
      </c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34"/>
      <c r="N19" s="12"/>
      <c r="O19" s="5"/>
      <c r="P19" s="5"/>
      <c r="Q19" s="34"/>
      <c r="R19" s="12"/>
      <c r="S19" s="5"/>
      <c r="T19" s="5"/>
      <c r="U19" s="34"/>
      <c r="V19" s="12"/>
      <c r="W19" s="34"/>
      <c r="X19" s="12"/>
      <c r="Y19" s="34"/>
    </row>
    <row r="20" spans="1:25" ht="9.75">
      <c r="A20" s="166" t="s">
        <v>17</v>
      </c>
      <c r="B20" s="81"/>
      <c r="C20" s="31">
        <f>B23</f>
        <v>0</v>
      </c>
      <c r="D20" s="31">
        <f aca="true" t="shared" si="12" ref="D20:Y20">C23</f>
        <v>0</v>
      </c>
      <c r="E20" s="31">
        <f t="shared" si="12"/>
        <v>0</v>
      </c>
      <c r="F20" s="31">
        <f t="shared" si="12"/>
        <v>0</v>
      </c>
      <c r="G20" s="31">
        <f t="shared" si="12"/>
        <v>0</v>
      </c>
      <c r="H20" s="31">
        <f t="shared" si="12"/>
        <v>0</v>
      </c>
      <c r="I20" s="31">
        <f t="shared" si="12"/>
        <v>0</v>
      </c>
      <c r="J20" s="31">
        <f t="shared" si="12"/>
        <v>0</v>
      </c>
      <c r="K20" s="31">
        <f t="shared" si="12"/>
        <v>0</v>
      </c>
      <c r="L20" s="31">
        <f t="shared" si="12"/>
        <v>0</v>
      </c>
      <c r="M20" s="32">
        <f t="shared" si="12"/>
        <v>0</v>
      </c>
      <c r="N20" s="31">
        <f t="shared" si="12"/>
        <v>0</v>
      </c>
      <c r="O20" s="31">
        <f t="shared" si="12"/>
        <v>0</v>
      </c>
      <c r="P20" s="31">
        <f t="shared" si="12"/>
        <v>0</v>
      </c>
      <c r="Q20" s="32">
        <f t="shared" si="12"/>
        <v>0</v>
      </c>
      <c r="R20" s="31">
        <f t="shared" si="12"/>
        <v>0</v>
      </c>
      <c r="S20" s="31">
        <f t="shared" si="12"/>
        <v>0</v>
      </c>
      <c r="T20" s="31">
        <f t="shared" si="12"/>
        <v>0</v>
      </c>
      <c r="U20" s="32">
        <f t="shared" si="12"/>
        <v>0</v>
      </c>
      <c r="V20" s="31">
        <f t="shared" si="12"/>
        <v>0</v>
      </c>
      <c r="W20" s="32">
        <f t="shared" si="12"/>
        <v>0</v>
      </c>
      <c r="X20" s="31">
        <f t="shared" si="12"/>
        <v>0</v>
      </c>
      <c r="Y20" s="32">
        <f t="shared" si="12"/>
        <v>0</v>
      </c>
    </row>
    <row r="21" spans="1:25" ht="9.75">
      <c r="A21" s="164" t="s">
        <v>18</v>
      </c>
      <c r="B21" s="8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90"/>
      <c r="N21" s="81"/>
      <c r="O21" s="89"/>
      <c r="P21" s="89"/>
      <c r="Q21" s="90"/>
      <c r="R21" s="81"/>
      <c r="S21" s="89"/>
      <c r="T21" s="89"/>
      <c r="U21" s="90"/>
      <c r="V21" s="81"/>
      <c r="W21" s="90"/>
      <c r="X21" s="81"/>
      <c r="Y21" s="90"/>
    </row>
    <row r="22" spans="1:25" ht="9.75">
      <c r="A22" s="166" t="s">
        <v>56</v>
      </c>
      <c r="B22" s="8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  <c r="N22" s="81"/>
      <c r="O22" s="89"/>
      <c r="P22" s="89"/>
      <c r="Q22" s="90"/>
      <c r="R22" s="81"/>
      <c r="S22" s="89"/>
      <c r="T22" s="89"/>
      <c r="U22" s="90"/>
      <c r="V22" s="81"/>
      <c r="W22" s="90"/>
      <c r="X22" s="81"/>
      <c r="Y22" s="90"/>
    </row>
    <row r="23" spans="1:25" ht="9.75">
      <c r="A23" s="166" t="s">
        <v>19</v>
      </c>
      <c r="B23" s="30">
        <f>SUM(B20:B22)</f>
        <v>0</v>
      </c>
      <c r="C23" s="31">
        <f aca="true" t="shared" si="13" ref="C23:Y23">SUM(C20:C22)</f>
        <v>0</v>
      </c>
      <c r="D23" s="31">
        <f t="shared" si="13"/>
        <v>0</v>
      </c>
      <c r="E23" s="31">
        <f t="shared" si="13"/>
        <v>0</v>
      </c>
      <c r="F23" s="31">
        <f t="shared" si="13"/>
        <v>0</v>
      </c>
      <c r="G23" s="31">
        <f t="shared" si="13"/>
        <v>0</v>
      </c>
      <c r="H23" s="31">
        <f t="shared" si="13"/>
        <v>0</v>
      </c>
      <c r="I23" s="31">
        <f t="shared" si="13"/>
        <v>0</v>
      </c>
      <c r="J23" s="31">
        <f t="shared" si="13"/>
        <v>0</v>
      </c>
      <c r="K23" s="31">
        <f t="shared" si="13"/>
        <v>0</v>
      </c>
      <c r="L23" s="31">
        <f t="shared" si="13"/>
        <v>0</v>
      </c>
      <c r="M23" s="32">
        <f t="shared" si="13"/>
        <v>0</v>
      </c>
      <c r="N23" s="30">
        <f t="shared" si="13"/>
        <v>0</v>
      </c>
      <c r="O23" s="31">
        <f t="shared" si="13"/>
        <v>0</v>
      </c>
      <c r="P23" s="31">
        <f t="shared" si="13"/>
        <v>0</v>
      </c>
      <c r="Q23" s="32">
        <f t="shared" si="13"/>
        <v>0</v>
      </c>
      <c r="R23" s="30">
        <f t="shared" si="13"/>
        <v>0</v>
      </c>
      <c r="S23" s="31">
        <f t="shared" si="13"/>
        <v>0</v>
      </c>
      <c r="T23" s="31">
        <f t="shared" si="13"/>
        <v>0</v>
      </c>
      <c r="U23" s="32">
        <f t="shared" si="13"/>
        <v>0</v>
      </c>
      <c r="V23" s="30">
        <f t="shared" si="13"/>
        <v>0</v>
      </c>
      <c r="W23" s="32">
        <f t="shared" si="13"/>
        <v>0</v>
      </c>
      <c r="X23" s="30">
        <f t="shared" si="13"/>
        <v>0</v>
      </c>
      <c r="Y23" s="32">
        <f t="shared" si="13"/>
        <v>0</v>
      </c>
    </row>
    <row r="24" spans="1:25" ht="9.75">
      <c r="A24" s="164" t="s">
        <v>20</v>
      </c>
      <c r="B24" s="27">
        <f>(B20+B23)/2</f>
        <v>0</v>
      </c>
      <c r="C24" s="31">
        <f aca="true" t="shared" si="14" ref="C24:Y24">(C20+C23)/2</f>
        <v>0</v>
      </c>
      <c r="D24" s="31">
        <f t="shared" si="14"/>
        <v>0</v>
      </c>
      <c r="E24" s="31">
        <f t="shared" si="14"/>
        <v>0</v>
      </c>
      <c r="F24" s="31">
        <f t="shared" si="14"/>
        <v>0</v>
      </c>
      <c r="G24" s="31">
        <f t="shared" si="14"/>
        <v>0</v>
      </c>
      <c r="H24" s="31">
        <f t="shared" si="14"/>
        <v>0</v>
      </c>
      <c r="I24" s="31">
        <f t="shared" si="14"/>
        <v>0</v>
      </c>
      <c r="J24" s="31">
        <f t="shared" si="14"/>
        <v>0</v>
      </c>
      <c r="K24" s="31">
        <f t="shared" si="14"/>
        <v>0</v>
      </c>
      <c r="L24" s="31">
        <f t="shared" si="14"/>
        <v>0</v>
      </c>
      <c r="M24" s="32">
        <f t="shared" si="14"/>
        <v>0</v>
      </c>
      <c r="N24" s="27">
        <f t="shared" si="14"/>
        <v>0</v>
      </c>
      <c r="O24" s="31">
        <f t="shared" si="14"/>
        <v>0</v>
      </c>
      <c r="P24" s="31">
        <f t="shared" si="14"/>
        <v>0</v>
      </c>
      <c r="Q24" s="32">
        <f t="shared" si="14"/>
        <v>0</v>
      </c>
      <c r="R24" s="27">
        <f t="shared" si="14"/>
        <v>0</v>
      </c>
      <c r="S24" s="31">
        <f t="shared" si="14"/>
        <v>0</v>
      </c>
      <c r="T24" s="31">
        <f t="shared" si="14"/>
        <v>0</v>
      </c>
      <c r="U24" s="32">
        <f t="shared" si="14"/>
        <v>0</v>
      </c>
      <c r="V24" s="27">
        <f t="shared" si="14"/>
        <v>0</v>
      </c>
      <c r="W24" s="32">
        <f t="shared" si="14"/>
        <v>0</v>
      </c>
      <c r="X24" s="27">
        <f t="shared" si="14"/>
        <v>0</v>
      </c>
      <c r="Y24" s="32">
        <f t="shared" si="14"/>
        <v>0</v>
      </c>
    </row>
    <row r="25" spans="1:25" ht="9.75">
      <c r="A25" s="164" t="s">
        <v>58</v>
      </c>
      <c r="B25" s="15">
        <f>Annahmen!$B$6</f>
        <v>0.1</v>
      </c>
      <c r="C25" s="91">
        <f>Annahmen!$B$6</f>
        <v>0.1</v>
      </c>
      <c r="D25" s="91">
        <f>Annahmen!$B$6</f>
        <v>0.1</v>
      </c>
      <c r="E25" s="91">
        <f>Annahmen!$B$6</f>
        <v>0.1</v>
      </c>
      <c r="F25" s="91">
        <f>Annahmen!$B$6</f>
        <v>0.1</v>
      </c>
      <c r="G25" s="91">
        <f>Annahmen!$B$6</f>
        <v>0.1</v>
      </c>
      <c r="H25" s="91">
        <f>Annahmen!$B$6</f>
        <v>0.1</v>
      </c>
      <c r="I25" s="91">
        <f>Annahmen!$B$6</f>
        <v>0.1</v>
      </c>
      <c r="J25" s="91">
        <f>Annahmen!$B$6</f>
        <v>0.1</v>
      </c>
      <c r="K25" s="91">
        <f>Annahmen!$B$6</f>
        <v>0.1</v>
      </c>
      <c r="L25" s="91">
        <f>Annahmen!$B$6</f>
        <v>0.1</v>
      </c>
      <c r="M25" s="33">
        <f>Annahmen!$B$6</f>
        <v>0.1</v>
      </c>
      <c r="N25" s="15">
        <f>Annahmen!$B$6</f>
        <v>0.1</v>
      </c>
      <c r="O25" s="91">
        <f>Annahmen!$B$6</f>
        <v>0.1</v>
      </c>
      <c r="P25" s="91">
        <f>Annahmen!$B$6</f>
        <v>0.1</v>
      </c>
      <c r="Q25" s="33">
        <f>Annahmen!$B$6</f>
        <v>0.1</v>
      </c>
      <c r="R25" s="15">
        <f>Annahmen!$B$6</f>
        <v>0.1</v>
      </c>
      <c r="S25" s="91">
        <f>Annahmen!$B$6</f>
        <v>0.1</v>
      </c>
      <c r="T25" s="91">
        <f>Annahmen!$B$6</f>
        <v>0.1</v>
      </c>
      <c r="U25" s="33">
        <f>Annahmen!$B$6</f>
        <v>0.1</v>
      </c>
      <c r="V25" s="15">
        <f>Annahmen!$B$6</f>
        <v>0.1</v>
      </c>
      <c r="W25" s="33">
        <f>Annahmen!$B$6</f>
        <v>0.1</v>
      </c>
      <c r="X25" s="15">
        <f>Annahmen!$B$6</f>
        <v>0.1</v>
      </c>
      <c r="Y25" s="33">
        <f>Annahmen!$B$6</f>
        <v>0.1</v>
      </c>
    </row>
    <row r="26" spans="1:25" ht="10.5" thickBot="1">
      <c r="A26" s="115" t="s">
        <v>57</v>
      </c>
      <c r="B26" s="28">
        <f>B24*B25/12</f>
        <v>0</v>
      </c>
      <c r="C26" s="28">
        <f aca="true" t="shared" si="15" ref="C26:M26">C24*C25/12</f>
        <v>0</v>
      </c>
      <c r="D26" s="28">
        <f t="shared" si="15"/>
        <v>0</v>
      </c>
      <c r="E26" s="28">
        <f t="shared" si="15"/>
        <v>0</v>
      </c>
      <c r="F26" s="28">
        <f t="shared" si="15"/>
        <v>0</v>
      </c>
      <c r="G26" s="28">
        <f t="shared" si="15"/>
        <v>0</v>
      </c>
      <c r="H26" s="28">
        <f t="shared" si="15"/>
        <v>0</v>
      </c>
      <c r="I26" s="28">
        <f t="shared" si="15"/>
        <v>0</v>
      </c>
      <c r="J26" s="28">
        <f t="shared" si="15"/>
        <v>0</v>
      </c>
      <c r="K26" s="28">
        <f t="shared" si="15"/>
        <v>0</v>
      </c>
      <c r="L26" s="28">
        <f t="shared" si="15"/>
        <v>0</v>
      </c>
      <c r="M26" s="29">
        <f t="shared" si="15"/>
        <v>0</v>
      </c>
      <c r="N26" s="28">
        <f aca="true" t="shared" si="16" ref="N26:U26">N24*N25/4</f>
        <v>0</v>
      </c>
      <c r="O26" s="28">
        <f t="shared" si="16"/>
        <v>0</v>
      </c>
      <c r="P26" s="28">
        <f t="shared" si="16"/>
        <v>0</v>
      </c>
      <c r="Q26" s="29">
        <f t="shared" si="16"/>
        <v>0</v>
      </c>
      <c r="R26" s="28">
        <f t="shared" si="16"/>
        <v>0</v>
      </c>
      <c r="S26" s="28">
        <f t="shared" si="16"/>
        <v>0</v>
      </c>
      <c r="T26" s="28">
        <f t="shared" si="16"/>
        <v>0</v>
      </c>
      <c r="U26" s="29">
        <f t="shared" si="16"/>
        <v>0</v>
      </c>
      <c r="V26" s="28">
        <f>V24*V25/2</f>
        <v>0</v>
      </c>
      <c r="W26" s="29">
        <f>W24*W25/2</f>
        <v>0</v>
      </c>
      <c r="X26" s="28">
        <f>X24*X25/2</f>
        <v>0</v>
      </c>
      <c r="Y26" s="29">
        <f>Y24*Y25/2</f>
        <v>0</v>
      </c>
    </row>
    <row r="27" spans="1:25" ht="10.5">
      <c r="A27" s="165" t="s">
        <v>117</v>
      </c>
      <c r="B27" s="12"/>
      <c r="C27" s="5"/>
      <c r="D27" s="5"/>
      <c r="E27" s="5"/>
      <c r="F27" s="5"/>
      <c r="G27" s="5"/>
      <c r="H27" s="5"/>
      <c r="I27" s="5"/>
      <c r="J27" s="5"/>
      <c r="K27" s="5"/>
      <c r="L27" s="5"/>
      <c r="M27" s="34"/>
      <c r="N27" s="12"/>
      <c r="O27" s="5"/>
      <c r="P27" s="5"/>
      <c r="Q27" s="34"/>
      <c r="R27" s="12"/>
      <c r="S27" s="5"/>
      <c r="T27" s="5"/>
      <c r="U27" s="34"/>
      <c r="V27" s="12"/>
      <c r="W27" s="34"/>
      <c r="X27" s="12"/>
      <c r="Y27" s="34"/>
    </row>
    <row r="28" spans="1:25" ht="9.75">
      <c r="A28" s="166" t="s">
        <v>17</v>
      </c>
      <c r="B28" s="81"/>
      <c r="C28" s="31">
        <f aca="true" t="shared" si="17" ref="C28:Y28">B31</f>
        <v>0</v>
      </c>
      <c r="D28" s="31">
        <f t="shared" si="17"/>
        <v>0</v>
      </c>
      <c r="E28" s="31">
        <f t="shared" si="17"/>
        <v>0</v>
      </c>
      <c r="F28" s="31">
        <f t="shared" si="17"/>
        <v>0</v>
      </c>
      <c r="G28" s="31">
        <f t="shared" si="17"/>
        <v>0</v>
      </c>
      <c r="H28" s="31">
        <f t="shared" si="17"/>
        <v>0</v>
      </c>
      <c r="I28" s="31">
        <f t="shared" si="17"/>
        <v>0</v>
      </c>
      <c r="J28" s="31">
        <f t="shared" si="17"/>
        <v>0</v>
      </c>
      <c r="K28" s="31">
        <f t="shared" si="17"/>
        <v>0</v>
      </c>
      <c r="L28" s="31">
        <f t="shared" si="17"/>
        <v>0</v>
      </c>
      <c r="M28" s="32">
        <f t="shared" si="17"/>
        <v>0</v>
      </c>
      <c r="N28" s="31">
        <f t="shared" si="17"/>
        <v>0</v>
      </c>
      <c r="O28" s="31">
        <f t="shared" si="17"/>
        <v>0</v>
      </c>
      <c r="P28" s="31">
        <f t="shared" si="17"/>
        <v>0</v>
      </c>
      <c r="Q28" s="32">
        <f t="shared" si="17"/>
        <v>0</v>
      </c>
      <c r="R28" s="31">
        <f t="shared" si="17"/>
        <v>0</v>
      </c>
      <c r="S28" s="31">
        <f t="shared" si="17"/>
        <v>0</v>
      </c>
      <c r="T28" s="31">
        <f t="shared" si="17"/>
        <v>0</v>
      </c>
      <c r="U28" s="32">
        <f t="shared" si="17"/>
        <v>0</v>
      </c>
      <c r="V28" s="31">
        <f t="shared" si="17"/>
        <v>0</v>
      </c>
      <c r="W28" s="32">
        <f t="shared" si="17"/>
        <v>0</v>
      </c>
      <c r="X28" s="31">
        <f t="shared" si="17"/>
        <v>0</v>
      </c>
      <c r="Y28" s="32">
        <f t="shared" si="17"/>
        <v>0</v>
      </c>
    </row>
    <row r="29" spans="1:25" ht="9.75">
      <c r="A29" s="164" t="s">
        <v>18</v>
      </c>
      <c r="B29" s="81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81"/>
      <c r="O29" s="89"/>
      <c r="P29" s="89"/>
      <c r="Q29" s="90"/>
      <c r="R29" s="81"/>
      <c r="S29" s="89"/>
      <c r="T29" s="89"/>
      <c r="U29" s="90"/>
      <c r="V29" s="81"/>
      <c r="W29" s="90"/>
      <c r="X29" s="81"/>
      <c r="Y29" s="90"/>
    </row>
    <row r="30" spans="1:25" ht="9.75">
      <c r="A30" s="166" t="s">
        <v>56</v>
      </c>
      <c r="B30" s="81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  <c r="N30" s="81"/>
      <c r="O30" s="89"/>
      <c r="P30" s="89"/>
      <c r="Q30" s="90"/>
      <c r="R30" s="81"/>
      <c r="S30" s="89"/>
      <c r="T30" s="89"/>
      <c r="U30" s="90"/>
      <c r="V30" s="81"/>
      <c r="W30" s="90"/>
      <c r="X30" s="81"/>
      <c r="Y30" s="90"/>
    </row>
    <row r="31" spans="1:25" ht="9.75">
      <c r="A31" s="166" t="s">
        <v>19</v>
      </c>
      <c r="B31" s="30">
        <f>SUM(B28:B30)</f>
        <v>0</v>
      </c>
      <c r="C31" s="31">
        <f aca="true" t="shared" si="18" ref="C31:Y31">SUM(C28:C30)</f>
        <v>0</v>
      </c>
      <c r="D31" s="31">
        <f t="shared" si="18"/>
        <v>0</v>
      </c>
      <c r="E31" s="31">
        <f t="shared" si="18"/>
        <v>0</v>
      </c>
      <c r="F31" s="31">
        <f t="shared" si="18"/>
        <v>0</v>
      </c>
      <c r="G31" s="31">
        <f t="shared" si="18"/>
        <v>0</v>
      </c>
      <c r="H31" s="31">
        <f t="shared" si="18"/>
        <v>0</v>
      </c>
      <c r="I31" s="31">
        <f t="shared" si="18"/>
        <v>0</v>
      </c>
      <c r="J31" s="31">
        <f t="shared" si="18"/>
        <v>0</v>
      </c>
      <c r="K31" s="31">
        <f t="shared" si="18"/>
        <v>0</v>
      </c>
      <c r="L31" s="31">
        <f t="shared" si="18"/>
        <v>0</v>
      </c>
      <c r="M31" s="32">
        <f t="shared" si="18"/>
        <v>0</v>
      </c>
      <c r="N31" s="30">
        <f t="shared" si="18"/>
        <v>0</v>
      </c>
      <c r="O31" s="31">
        <f t="shared" si="18"/>
        <v>0</v>
      </c>
      <c r="P31" s="31">
        <f t="shared" si="18"/>
        <v>0</v>
      </c>
      <c r="Q31" s="32">
        <f t="shared" si="18"/>
        <v>0</v>
      </c>
      <c r="R31" s="30">
        <f t="shared" si="18"/>
        <v>0</v>
      </c>
      <c r="S31" s="31">
        <f t="shared" si="18"/>
        <v>0</v>
      </c>
      <c r="T31" s="31">
        <f t="shared" si="18"/>
        <v>0</v>
      </c>
      <c r="U31" s="32">
        <f t="shared" si="18"/>
        <v>0</v>
      </c>
      <c r="V31" s="30">
        <f t="shared" si="18"/>
        <v>0</v>
      </c>
      <c r="W31" s="32">
        <f t="shared" si="18"/>
        <v>0</v>
      </c>
      <c r="X31" s="30">
        <f t="shared" si="18"/>
        <v>0</v>
      </c>
      <c r="Y31" s="32">
        <f t="shared" si="18"/>
        <v>0</v>
      </c>
    </row>
    <row r="32" spans="1:25" ht="9.75">
      <c r="A32" s="164" t="s">
        <v>20</v>
      </c>
      <c r="B32" s="27">
        <f>(B28+B31)/2</f>
        <v>0</v>
      </c>
      <c r="C32" s="31">
        <f aca="true" t="shared" si="19" ref="C32:Y32">(C28+C31)/2</f>
        <v>0</v>
      </c>
      <c r="D32" s="31">
        <f t="shared" si="19"/>
        <v>0</v>
      </c>
      <c r="E32" s="31">
        <f t="shared" si="19"/>
        <v>0</v>
      </c>
      <c r="F32" s="31">
        <f t="shared" si="19"/>
        <v>0</v>
      </c>
      <c r="G32" s="31">
        <f t="shared" si="19"/>
        <v>0</v>
      </c>
      <c r="H32" s="31">
        <f t="shared" si="19"/>
        <v>0</v>
      </c>
      <c r="I32" s="31">
        <f t="shared" si="19"/>
        <v>0</v>
      </c>
      <c r="J32" s="31">
        <f t="shared" si="19"/>
        <v>0</v>
      </c>
      <c r="K32" s="31">
        <f t="shared" si="19"/>
        <v>0</v>
      </c>
      <c r="L32" s="31">
        <f t="shared" si="19"/>
        <v>0</v>
      </c>
      <c r="M32" s="32">
        <f t="shared" si="19"/>
        <v>0</v>
      </c>
      <c r="N32" s="27">
        <f t="shared" si="19"/>
        <v>0</v>
      </c>
      <c r="O32" s="31">
        <f t="shared" si="19"/>
        <v>0</v>
      </c>
      <c r="P32" s="31">
        <f t="shared" si="19"/>
        <v>0</v>
      </c>
      <c r="Q32" s="32">
        <f t="shared" si="19"/>
        <v>0</v>
      </c>
      <c r="R32" s="27">
        <f t="shared" si="19"/>
        <v>0</v>
      </c>
      <c r="S32" s="31">
        <f t="shared" si="19"/>
        <v>0</v>
      </c>
      <c r="T32" s="31">
        <f t="shared" si="19"/>
        <v>0</v>
      </c>
      <c r="U32" s="32">
        <f t="shared" si="19"/>
        <v>0</v>
      </c>
      <c r="V32" s="27">
        <f t="shared" si="19"/>
        <v>0</v>
      </c>
      <c r="W32" s="32">
        <f t="shared" si="19"/>
        <v>0</v>
      </c>
      <c r="X32" s="27">
        <f t="shared" si="19"/>
        <v>0</v>
      </c>
      <c r="Y32" s="32">
        <f t="shared" si="19"/>
        <v>0</v>
      </c>
    </row>
    <row r="33" spans="1:25" ht="9.75">
      <c r="A33" s="164" t="s">
        <v>58</v>
      </c>
      <c r="B33" s="15">
        <f>Annahmen!$B$7</f>
        <v>0.1</v>
      </c>
      <c r="C33" s="91">
        <f>Annahmen!$B$7</f>
        <v>0.1</v>
      </c>
      <c r="D33" s="91">
        <f>Annahmen!$B$7</f>
        <v>0.1</v>
      </c>
      <c r="E33" s="91">
        <f>Annahmen!$B$7</f>
        <v>0.1</v>
      </c>
      <c r="F33" s="91">
        <f>Annahmen!$B$7</f>
        <v>0.1</v>
      </c>
      <c r="G33" s="91">
        <f>Annahmen!$B$7</f>
        <v>0.1</v>
      </c>
      <c r="H33" s="91">
        <f>Annahmen!$B$7</f>
        <v>0.1</v>
      </c>
      <c r="I33" s="91">
        <f>Annahmen!$B$7</f>
        <v>0.1</v>
      </c>
      <c r="J33" s="91">
        <f>Annahmen!$B$7</f>
        <v>0.1</v>
      </c>
      <c r="K33" s="91">
        <f>Annahmen!$B$7</f>
        <v>0.1</v>
      </c>
      <c r="L33" s="91">
        <f>Annahmen!$B$7</f>
        <v>0.1</v>
      </c>
      <c r="M33" s="33">
        <f>Annahmen!$B$7</f>
        <v>0.1</v>
      </c>
      <c r="N33" s="15">
        <f>Annahmen!$B$7</f>
        <v>0.1</v>
      </c>
      <c r="O33" s="91">
        <f>Annahmen!$B$7</f>
        <v>0.1</v>
      </c>
      <c r="P33" s="91">
        <f>Annahmen!$B$7</f>
        <v>0.1</v>
      </c>
      <c r="Q33" s="33">
        <f>Annahmen!$B$7</f>
        <v>0.1</v>
      </c>
      <c r="R33" s="15">
        <f>Annahmen!$B$7</f>
        <v>0.1</v>
      </c>
      <c r="S33" s="91">
        <f>Annahmen!$B$7</f>
        <v>0.1</v>
      </c>
      <c r="T33" s="91">
        <f>Annahmen!$B$7</f>
        <v>0.1</v>
      </c>
      <c r="U33" s="33">
        <f>Annahmen!$B$7</f>
        <v>0.1</v>
      </c>
      <c r="V33" s="15">
        <f>Annahmen!$B$7</f>
        <v>0.1</v>
      </c>
      <c r="W33" s="33">
        <f>Annahmen!$B$7</f>
        <v>0.1</v>
      </c>
      <c r="X33" s="15">
        <f>Annahmen!$B$7</f>
        <v>0.1</v>
      </c>
      <c r="Y33" s="33">
        <f>Annahmen!$B$7</f>
        <v>0.1</v>
      </c>
    </row>
    <row r="34" spans="1:25" ht="10.5" thickBot="1">
      <c r="A34" s="115" t="s">
        <v>57</v>
      </c>
      <c r="B34" s="28">
        <f>B32*B33/12</f>
        <v>0</v>
      </c>
      <c r="C34" s="28">
        <f aca="true" t="shared" si="20" ref="C34:M34">C32*C33/12</f>
        <v>0</v>
      </c>
      <c r="D34" s="28">
        <f t="shared" si="20"/>
        <v>0</v>
      </c>
      <c r="E34" s="28">
        <f t="shared" si="20"/>
        <v>0</v>
      </c>
      <c r="F34" s="28">
        <f t="shared" si="20"/>
        <v>0</v>
      </c>
      <c r="G34" s="28">
        <f t="shared" si="20"/>
        <v>0</v>
      </c>
      <c r="H34" s="28">
        <f t="shared" si="20"/>
        <v>0</v>
      </c>
      <c r="I34" s="28">
        <f t="shared" si="20"/>
        <v>0</v>
      </c>
      <c r="J34" s="28">
        <f t="shared" si="20"/>
        <v>0</v>
      </c>
      <c r="K34" s="28">
        <f t="shared" si="20"/>
        <v>0</v>
      </c>
      <c r="L34" s="28">
        <f t="shared" si="20"/>
        <v>0</v>
      </c>
      <c r="M34" s="29">
        <f t="shared" si="20"/>
        <v>0</v>
      </c>
      <c r="N34" s="28">
        <f aca="true" t="shared" si="21" ref="N34:U34">N32*N33/4</f>
        <v>0</v>
      </c>
      <c r="O34" s="28">
        <f t="shared" si="21"/>
        <v>0</v>
      </c>
      <c r="P34" s="28">
        <f t="shared" si="21"/>
        <v>0</v>
      </c>
      <c r="Q34" s="29">
        <f t="shared" si="21"/>
        <v>0</v>
      </c>
      <c r="R34" s="28">
        <f t="shared" si="21"/>
        <v>0</v>
      </c>
      <c r="S34" s="28">
        <f t="shared" si="21"/>
        <v>0</v>
      </c>
      <c r="T34" s="28">
        <f t="shared" si="21"/>
        <v>0</v>
      </c>
      <c r="U34" s="29">
        <f t="shared" si="21"/>
        <v>0</v>
      </c>
      <c r="V34" s="28">
        <f>V32*V33/2</f>
        <v>0</v>
      </c>
      <c r="W34" s="29">
        <f>W32*W33/2</f>
        <v>0</v>
      </c>
      <c r="X34" s="28">
        <f>X32*X33/2</f>
        <v>0</v>
      </c>
      <c r="Y34" s="29">
        <f>Y32*Y33/2</f>
        <v>0</v>
      </c>
    </row>
    <row r="35" spans="1:25" ht="9.75">
      <c r="A35" s="167"/>
      <c r="B35" s="171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1"/>
      <c r="O35" s="172"/>
      <c r="P35" s="172"/>
      <c r="Q35" s="172"/>
      <c r="R35" s="171"/>
      <c r="S35" s="172"/>
      <c r="T35" s="172"/>
      <c r="U35" s="172"/>
      <c r="V35" s="171"/>
      <c r="W35" s="172"/>
      <c r="X35" s="171"/>
      <c r="Y35" s="173"/>
    </row>
    <row r="36" spans="1:25" s="16" customFormat="1" ht="10.5">
      <c r="A36" s="168" t="s">
        <v>21</v>
      </c>
      <c r="B36" s="174">
        <f>B10+B18+B26+B34</f>
        <v>0</v>
      </c>
      <c r="C36" s="175">
        <f>C10+C18+C26+C34</f>
        <v>0</v>
      </c>
      <c r="D36" s="175">
        <f aca="true" t="shared" si="22" ref="D36:L36">D10+D18+D26+D34</f>
        <v>0</v>
      </c>
      <c r="E36" s="175">
        <f t="shared" si="22"/>
        <v>0</v>
      </c>
      <c r="F36" s="175">
        <f t="shared" si="22"/>
        <v>0</v>
      </c>
      <c r="G36" s="175">
        <f t="shared" si="22"/>
        <v>0</v>
      </c>
      <c r="H36" s="175">
        <f t="shared" si="22"/>
        <v>0</v>
      </c>
      <c r="I36" s="175">
        <f t="shared" si="22"/>
        <v>0</v>
      </c>
      <c r="J36" s="175">
        <f t="shared" si="22"/>
        <v>0</v>
      </c>
      <c r="K36" s="175">
        <f t="shared" si="22"/>
        <v>0</v>
      </c>
      <c r="L36" s="175">
        <f t="shared" si="22"/>
        <v>0</v>
      </c>
      <c r="M36" s="175">
        <f aca="true" t="shared" si="23" ref="M36:Y36">M10+M18+M26+M34</f>
        <v>0</v>
      </c>
      <c r="N36" s="174">
        <f t="shared" si="23"/>
        <v>0</v>
      </c>
      <c r="O36" s="175">
        <f t="shared" si="23"/>
        <v>0</v>
      </c>
      <c r="P36" s="175">
        <f t="shared" si="23"/>
        <v>0</v>
      </c>
      <c r="Q36" s="175">
        <f t="shared" si="23"/>
        <v>0</v>
      </c>
      <c r="R36" s="174">
        <f t="shared" si="23"/>
        <v>0</v>
      </c>
      <c r="S36" s="175">
        <f t="shared" si="23"/>
        <v>0</v>
      </c>
      <c r="T36" s="175">
        <f t="shared" si="23"/>
        <v>0</v>
      </c>
      <c r="U36" s="175">
        <f t="shared" si="23"/>
        <v>0</v>
      </c>
      <c r="V36" s="174">
        <f t="shared" si="23"/>
        <v>0</v>
      </c>
      <c r="W36" s="175">
        <f t="shared" si="23"/>
        <v>0</v>
      </c>
      <c r="X36" s="174">
        <f t="shared" si="23"/>
        <v>0</v>
      </c>
      <c r="Y36" s="176">
        <f t="shared" si="23"/>
        <v>0</v>
      </c>
    </row>
    <row r="37" spans="1:25" ht="9.75">
      <c r="A37" s="169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7"/>
      <c r="O37" s="178"/>
      <c r="P37" s="178"/>
      <c r="Q37" s="178"/>
      <c r="R37" s="177"/>
      <c r="S37" s="178"/>
      <c r="T37" s="178"/>
      <c r="U37" s="178"/>
      <c r="V37" s="177"/>
      <c r="W37" s="178"/>
      <c r="X37" s="177"/>
      <c r="Y37" s="179"/>
    </row>
    <row r="38" spans="1:29" ht="10.5" thickBot="1">
      <c r="A38" s="170" t="s">
        <v>22</v>
      </c>
      <c r="B38" s="180">
        <f>-(B6+B14+B22+B30)</f>
        <v>0</v>
      </c>
      <c r="C38" s="181">
        <f aca="true" t="shared" si="24" ref="C38:Y38">-(C6+C14+C22+C30)</f>
        <v>0</v>
      </c>
      <c r="D38" s="181">
        <f t="shared" si="24"/>
        <v>0</v>
      </c>
      <c r="E38" s="181">
        <f t="shared" si="24"/>
        <v>0</v>
      </c>
      <c r="F38" s="181">
        <f t="shared" si="24"/>
        <v>0</v>
      </c>
      <c r="G38" s="181">
        <f t="shared" si="24"/>
        <v>0</v>
      </c>
      <c r="H38" s="181">
        <f t="shared" si="24"/>
        <v>0</v>
      </c>
      <c r="I38" s="181">
        <f t="shared" si="24"/>
        <v>0</v>
      </c>
      <c r="J38" s="181">
        <f t="shared" si="24"/>
        <v>0</v>
      </c>
      <c r="K38" s="181">
        <f t="shared" si="24"/>
        <v>0</v>
      </c>
      <c r="L38" s="181">
        <f t="shared" si="24"/>
        <v>0</v>
      </c>
      <c r="M38" s="181">
        <f t="shared" si="24"/>
        <v>0</v>
      </c>
      <c r="N38" s="180">
        <f t="shared" si="24"/>
        <v>0</v>
      </c>
      <c r="O38" s="181">
        <f t="shared" si="24"/>
        <v>0</v>
      </c>
      <c r="P38" s="181">
        <f t="shared" si="24"/>
        <v>0</v>
      </c>
      <c r="Q38" s="181">
        <f t="shared" si="24"/>
        <v>0</v>
      </c>
      <c r="R38" s="180">
        <f t="shared" si="24"/>
        <v>0</v>
      </c>
      <c r="S38" s="181">
        <f t="shared" si="24"/>
        <v>0</v>
      </c>
      <c r="T38" s="181">
        <f t="shared" si="24"/>
        <v>0</v>
      </c>
      <c r="U38" s="181">
        <f t="shared" si="24"/>
        <v>0</v>
      </c>
      <c r="V38" s="180">
        <f t="shared" si="24"/>
        <v>0</v>
      </c>
      <c r="W38" s="181">
        <f t="shared" si="24"/>
        <v>0</v>
      </c>
      <c r="X38" s="180">
        <f t="shared" si="24"/>
        <v>0</v>
      </c>
      <c r="Y38" s="182">
        <f t="shared" si="24"/>
        <v>0</v>
      </c>
      <c r="Z38" s="17"/>
      <c r="AA38" s="17"/>
      <c r="AB38" s="17"/>
      <c r="AC38" s="17"/>
    </row>
    <row r="39" s="1" customFormat="1" ht="12.75" thickBot="1"/>
    <row r="40" spans="1:25" ht="10.5">
      <c r="A40" s="162" t="s">
        <v>98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34"/>
      <c r="N40" s="97"/>
      <c r="O40" s="97"/>
      <c r="P40" s="97"/>
      <c r="Q40" s="34"/>
      <c r="R40" s="97"/>
      <c r="S40" s="97"/>
      <c r="T40" s="97"/>
      <c r="U40" s="34"/>
      <c r="V40" s="97"/>
      <c r="W40" s="34"/>
      <c r="X40" s="97"/>
      <c r="Y40" s="34"/>
    </row>
    <row r="41" spans="1:25" ht="9.75">
      <c r="A41" s="166" t="s">
        <v>17</v>
      </c>
      <c r="B41" s="81"/>
      <c r="C41" s="31">
        <f aca="true" t="shared" si="25" ref="C41:Y41">B44</f>
        <v>0</v>
      </c>
      <c r="D41" s="31">
        <f t="shared" si="25"/>
        <v>0</v>
      </c>
      <c r="E41" s="31">
        <f t="shared" si="25"/>
        <v>0</v>
      </c>
      <c r="F41" s="31">
        <f t="shared" si="25"/>
        <v>0</v>
      </c>
      <c r="G41" s="31">
        <f t="shared" si="25"/>
        <v>0</v>
      </c>
      <c r="H41" s="31">
        <f t="shared" si="25"/>
        <v>0</v>
      </c>
      <c r="I41" s="31">
        <f t="shared" si="25"/>
        <v>0</v>
      </c>
      <c r="J41" s="31">
        <f t="shared" si="25"/>
        <v>0</v>
      </c>
      <c r="K41" s="31">
        <f t="shared" si="25"/>
        <v>0</v>
      </c>
      <c r="L41" s="31">
        <f t="shared" si="25"/>
        <v>0</v>
      </c>
      <c r="M41" s="32">
        <f t="shared" si="25"/>
        <v>0</v>
      </c>
      <c r="N41" s="31">
        <f t="shared" si="25"/>
        <v>0</v>
      </c>
      <c r="O41" s="31">
        <f t="shared" si="25"/>
        <v>0</v>
      </c>
      <c r="P41" s="31">
        <f t="shared" si="25"/>
        <v>0</v>
      </c>
      <c r="Q41" s="32">
        <f t="shared" si="25"/>
        <v>0</v>
      </c>
      <c r="R41" s="31">
        <f t="shared" si="25"/>
        <v>0</v>
      </c>
      <c r="S41" s="31">
        <f t="shared" si="25"/>
        <v>0</v>
      </c>
      <c r="T41" s="31">
        <f t="shared" si="25"/>
        <v>0</v>
      </c>
      <c r="U41" s="32">
        <f t="shared" si="25"/>
        <v>0</v>
      </c>
      <c r="V41" s="31">
        <f t="shared" si="25"/>
        <v>0</v>
      </c>
      <c r="W41" s="32">
        <f t="shared" si="25"/>
        <v>0</v>
      </c>
      <c r="X41" s="31">
        <f t="shared" si="25"/>
        <v>0</v>
      </c>
      <c r="Y41" s="32">
        <f t="shared" si="25"/>
        <v>0</v>
      </c>
    </row>
    <row r="42" spans="1:25" ht="9.75">
      <c r="A42" s="164" t="s">
        <v>18</v>
      </c>
      <c r="B42" s="81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N42" s="81"/>
      <c r="O42" s="89"/>
      <c r="P42" s="89"/>
      <c r="Q42" s="90"/>
      <c r="R42" s="81"/>
      <c r="S42" s="89"/>
      <c r="T42" s="89"/>
      <c r="U42" s="90"/>
      <c r="V42" s="81"/>
      <c r="W42" s="90"/>
      <c r="X42" s="81"/>
      <c r="Y42" s="90"/>
    </row>
    <row r="43" spans="1:25" ht="9.75">
      <c r="A43" s="166" t="s">
        <v>132</v>
      </c>
      <c r="B43" s="2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  <c r="N43" s="81"/>
      <c r="O43" s="89"/>
      <c r="P43" s="89"/>
      <c r="Q43" s="90"/>
      <c r="R43" s="81"/>
      <c r="S43" s="89"/>
      <c r="T43" s="89"/>
      <c r="U43" s="90"/>
      <c r="V43" s="81"/>
      <c r="W43" s="90"/>
      <c r="X43" s="81"/>
      <c r="Y43" s="90"/>
    </row>
    <row r="44" spans="1:25" ht="10.5" thickBot="1">
      <c r="A44" s="183" t="s">
        <v>19</v>
      </c>
      <c r="B44" s="98">
        <f aca="true" t="shared" si="26" ref="B44:Y44">SUM(B41:B43)</f>
        <v>0</v>
      </c>
      <c r="C44" s="99">
        <f t="shared" si="26"/>
        <v>0</v>
      </c>
      <c r="D44" s="99">
        <f t="shared" si="26"/>
        <v>0</v>
      </c>
      <c r="E44" s="99">
        <f t="shared" si="26"/>
        <v>0</v>
      </c>
      <c r="F44" s="99">
        <f t="shared" si="26"/>
        <v>0</v>
      </c>
      <c r="G44" s="99">
        <f t="shared" si="26"/>
        <v>0</v>
      </c>
      <c r="H44" s="99">
        <f t="shared" si="26"/>
        <v>0</v>
      </c>
      <c r="I44" s="99">
        <f t="shared" si="26"/>
        <v>0</v>
      </c>
      <c r="J44" s="99">
        <f t="shared" si="26"/>
        <v>0</v>
      </c>
      <c r="K44" s="99">
        <f t="shared" si="26"/>
        <v>0</v>
      </c>
      <c r="L44" s="99">
        <f t="shared" si="26"/>
        <v>0</v>
      </c>
      <c r="M44" s="100">
        <f t="shared" si="26"/>
        <v>0</v>
      </c>
      <c r="N44" s="98">
        <f t="shared" si="26"/>
        <v>0</v>
      </c>
      <c r="O44" s="99">
        <f t="shared" si="26"/>
        <v>0</v>
      </c>
      <c r="P44" s="99">
        <f t="shared" si="26"/>
        <v>0</v>
      </c>
      <c r="Q44" s="100">
        <f t="shared" si="26"/>
        <v>0</v>
      </c>
      <c r="R44" s="98">
        <f t="shared" si="26"/>
        <v>0</v>
      </c>
      <c r="S44" s="99">
        <f t="shared" si="26"/>
        <v>0</v>
      </c>
      <c r="T44" s="99">
        <f t="shared" si="26"/>
        <v>0</v>
      </c>
      <c r="U44" s="100">
        <f t="shared" si="26"/>
        <v>0</v>
      </c>
      <c r="V44" s="98">
        <f t="shared" si="26"/>
        <v>0</v>
      </c>
      <c r="W44" s="100">
        <f t="shared" si="26"/>
        <v>0</v>
      </c>
      <c r="X44" s="98">
        <f t="shared" si="26"/>
        <v>0</v>
      </c>
      <c r="Y44" s="100">
        <f t="shared" si="26"/>
        <v>0</v>
      </c>
    </row>
    <row r="45" s="1" customFormat="1" ht="12">
      <c r="A45" s="72" t="s">
        <v>101</v>
      </c>
    </row>
    <row r="46" s="1" customFormat="1" ht="12">
      <c r="A46" s="71" t="s">
        <v>113</v>
      </c>
    </row>
    <row r="47" s="1" customFormat="1" ht="12">
      <c r="A47" s="71"/>
    </row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  <row r="187" s="1" customFormat="1" ht="12"/>
    <row r="188" s="1" customFormat="1" ht="12"/>
    <row r="189" s="1" customFormat="1" ht="12"/>
    <row r="190" s="1" customFormat="1" ht="12"/>
    <row r="191" s="1" customFormat="1" ht="12"/>
    <row r="192" s="1" customFormat="1" ht="12"/>
    <row r="193" s="1" customFormat="1" ht="12"/>
    <row r="194" s="1" customFormat="1" ht="12"/>
    <row r="195" s="1" customFormat="1" ht="12"/>
    <row r="196" s="1" customFormat="1" ht="12"/>
    <row r="197" s="1" customFormat="1" ht="12"/>
    <row r="198" s="1" customFormat="1" ht="12"/>
    <row r="199" s="1" customFormat="1" ht="12"/>
    <row r="200" s="1" customFormat="1" ht="12"/>
    <row r="201" s="1" customFormat="1" ht="12"/>
    <row r="202" s="1" customFormat="1" ht="12"/>
    <row r="203" s="1" customFormat="1" ht="12"/>
    <row r="204" s="1" customFormat="1" ht="12"/>
    <row r="205" s="1" customFormat="1" ht="12"/>
    <row r="206" s="1" customFormat="1" ht="12"/>
    <row r="207" s="1" customFormat="1" ht="12"/>
    <row r="208" s="1" customFormat="1" ht="12"/>
    <row r="209" s="1" customFormat="1" ht="12"/>
    <row r="210" s="1" customFormat="1" ht="12"/>
    <row r="211" s="1" customFormat="1" ht="12"/>
    <row r="212" s="1" customFormat="1" ht="12"/>
    <row r="213" s="1" customFormat="1" ht="12"/>
    <row r="214" s="1" customFormat="1" ht="12"/>
    <row r="215" s="1" customFormat="1" ht="12"/>
    <row r="216" s="1" customFormat="1" ht="12"/>
    <row r="217" s="1" customFormat="1" ht="12"/>
    <row r="218" s="1" customFormat="1" ht="12"/>
    <row r="219" s="1" customFormat="1" ht="12"/>
    <row r="220" s="1" customFormat="1" ht="12"/>
    <row r="221" s="1" customFormat="1" ht="12"/>
    <row r="222" s="1" customFormat="1" ht="12"/>
    <row r="223" s="1" customFormat="1" ht="12"/>
    <row r="224" s="1" customFormat="1" ht="12"/>
    <row r="225" s="1" customFormat="1" ht="12"/>
    <row r="226" s="1" customFormat="1" ht="12"/>
    <row r="227" s="1" customFormat="1" ht="12"/>
    <row r="228" s="1" customFormat="1" ht="12"/>
    <row r="229" s="1" customFormat="1" ht="12"/>
    <row r="230" s="1" customFormat="1" ht="12"/>
    <row r="231" s="1" customFormat="1" ht="12"/>
    <row r="232" s="1" customFormat="1" ht="12"/>
    <row r="233" s="1" customFormat="1" ht="12"/>
    <row r="234" s="1" customFormat="1" ht="12"/>
    <row r="235" s="1" customFormat="1" ht="12"/>
    <row r="236" s="1" customFormat="1" ht="12"/>
    <row r="237" s="1" customFormat="1" ht="12"/>
    <row r="238" s="1" customFormat="1" ht="12"/>
    <row r="239" s="1" customFormat="1" ht="12"/>
    <row r="240" s="1" customFormat="1" ht="12"/>
    <row r="241" s="1" customFormat="1" ht="12"/>
    <row r="242" s="1" customFormat="1" ht="12"/>
    <row r="243" s="1" customFormat="1" ht="12"/>
    <row r="244" s="1" customFormat="1" ht="12"/>
    <row r="245" s="1" customFormat="1" ht="12"/>
    <row r="246" s="1" customFormat="1" ht="12"/>
    <row r="247" s="1" customFormat="1" ht="12"/>
    <row r="248" s="1" customFormat="1" ht="12"/>
    <row r="249" s="1" customFormat="1" ht="12"/>
    <row r="250" s="1" customFormat="1" ht="12"/>
    <row r="251" s="1" customFormat="1" ht="12"/>
    <row r="252" s="1" customFormat="1" ht="12"/>
    <row r="253" s="1" customFormat="1" ht="12"/>
    <row r="254" s="1" customFormat="1" ht="12"/>
    <row r="255" s="1" customFormat="1" ht="12"/>
    <row r="256" s="1" customFormat="1" ht="12"/>
    <row r="257" s="1" customFormat="1" ht="12"/>
    <row r="258" s="1" customFormat="1" ht="12"/>
    <row r="259" s="1" customFormat="1" ht="12"/>
    <row r="260" s="1" customFormat="1" ht="12"/>
    <row r="261" s="1" customFormat="1" ht="12"/>
    <row r="262" s="1" customFormat="1" ht="12"/>
    <row r="263" s="1" customFormat="1" ht="12"/>
    <row r="264" s="1" customFormat="1" ht="12"/>
    <row r="265" s="1" customFormat="1" ht="12"/>
    <row r="266" s="1" customFormat="1" ht="12"/>
    <row r="267" s="1" customFormat="1" ht="12"/>
    <row r="268" s="1" customFormat="1" ht="12"/>
    <row r="269" s="1" customFormat="1" ht="12"/>
    <row r="270" s="1" customFormat="1" ht="12"/>
    <row r="271" s="1" customFormat="1" ht="12"/>
    <row r="272" s="1" customFormat="1" ht="12"/>
    <row r="273" s="1" customFormat="1" ht="12"/>
    <row r="274" s="1" customFormat="1" ht="12"/>
    <row r="275" s="1" customFormat="1" ht="12"/>
    <row r="276" s="1" customFormat="1" ht="12"/>
    <row r="277" s="1" customFormat="1" ht="12"/>
    <row r="278" s="1" customFormat="1" ht="12"/>
    <row r="279" s="1" customFormat="1" ht="12"/>
    <row r="280" s="1" customFormat="1" ht="12"/>
    <row r="281" s="1" customFormat="1" ht="12"/>
    <row r="282" s="1" customFormat="1" ht="12"/>
    <row r="283" s="1" customFormat="1" ht="12"/>
    <row r="284" s="1" customFormat="1" ht="12"/>
    <row r="285" s="1" customFormat="1" ht="12"/>
    <row r="286" s="1" customFormat="1" ht="12"/>
    <row r="287" s="1" customFormat="1" ht="12"/>
    <row r="288" s="1" customFormat="1" ht="12"/>
    <row r="289" s="1" customFormat="1" ht="12"/>
    <row r="290" s="1" customFormat="1" ht="12"/>
    <row r="291" s="1" customFormat="1" ht="12"/>
    <row r="292" s="1" customFormat="1" ht="12"/>
    <row r="293" s="1" customFormat="1" ht="12"/>
    <row r="294" s="1" customFormat="1" ht="12"/>
    <row r="295" s="1" customFormat="1" ht="12"/>
    <row r="296" s="1" customFormat="1" ht="12"/>
    <row r="297" s="1" customFormat="1" ht="12"/>
    <row r="298" s="1" customFormat="1" ht="12"/>
    <row r="299" s="1" customFormat="1" ht="12"/>
    <row r="300" s="1" customFormat="1" ht="12"/>
    <row r="301" s="1" customFormat="1" ht="12"/>
    <row r="302" s="1" customFormat="1" ht="12"/>
    <row r="303" s="1" customFormat="1" ht="12"/>
    <row r="304" s="1" customFormat="1" ht="12"/>
    <row r="305" s="1" customFormat="1" ht="12"/>
    <row r="306" s="1" customFormat="1" ht="12"/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="1" customFormat="1" ht="12"/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="1" customFormat="1" ht="12"/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="1" customFormat="1" ht="12"/>
    <row r="346" s="1" customFormat="1" ht="12"/>
    <row r="347" s="1" customFormat="1" ht="12"/>
    <row r="348" s="1" customFormat="1" ht="12"/>
    <row r="349" s="1" customFormat="1" ht="12"/>
    <row r="350" s="1" customFormat="1" ht="12"/>
    <row r="351" s="1" customFormat="1" ht="12"/>
    <row r="352" s="1" customFormat="1" ht="12"/>
    <row r="353" s="1" customFormat="1" ht="12"/>
    <row r="354" s="1" customFormat="1" ht="12"/>
    <row r="355" s="1" customFormat="1" ht="12"/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="1" customFormat="1" ht="12"/>
    <row r="369" s="1" customFormat="1" ht="12"/>
    <row r="370" s="1" customFormat="1" ht="12"/>
    <row r="371" s="1" customFormat="1" ht="12"/>
    <row r="372" s="1" customFormat="1" ht="12"/>
    <row r="373" s="1" customFormat="1" ht="12"/>
    <row r="374" s="1" customFormat="1" ht="12"/>
    <row r="375" s="1" customFormat="1" ht="12"/>
    <row r="376" s="1" customFormat="1" ht="12"/>
    <row r="377" s="1" customFormat="1" ht="12"/>
    <row r="378" s="1" customFormat="1" ht="12"/>
    <row r="379" s="1" customFormat="1" ht="12"/>
  </sheetData>
  <sheetProtection/>
  <printOptions/>
  <pageMargins left="0.787401575" right="0.787401575" top="1.95" bottom="0.984251969" header="1.36" footer="0.511811023"/>
  <pageSetup fitToHeight="1" fitToWidth="1" horizontalDpi="300" verticalDpi="300" orientation="landscape" paperSize="9" scale="63" r:id="rId1"/>
  <headerFooter alignWithMargins="0">
    <oddHeader>&amp;L&amp;"Arial,Fett"Zins- und Tilgungsplan&amp;"Arial,Standard"
Gründungsvorhaben:
Team ID:&amp;R&amp;"Arial,Fett"start2grow 2016</oddHeader>
    <oddFooter xml:space="preserve">&amp;L&amp;"Arial,Standard"&amp;8Unverbindliche Vorlage. Aufbau, Beschriftungen und Formeln sind im Einzelfall vollständig zu prüfen und ggf. zu ändern.&amp;R&amp;"Arial,Standard"&amp;8info@start2grow.de
Mit freundlicher Unterstützung der WIECON AG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GridLines="0" showZeros="0" zoomScalePageLayoutView="0" workbookViewId="0" topLeftCell="A1">
      <pane xSplit="1" ySplit="2" topLeftCell="B3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M20" sqref="M20"/>
    </sheetView>
  </sheetViews>
  <sheetFormatPr defaultColWidth="11.421875" defaultRowHeight="12.75" customHeight="1"/>
  <cols>
    <col min="1" max="1" width="35.00390625" style="1" customWidth="1"/>
    <col min="2" max="13" width="6.7109375" style="1" customWidth="1"/>
    <col min="14" max="19" width="7.7109375" style="1" bestFit="1" customWidth="1"/>
    <col min="20" max="20" width="7.7109375" style="4" bestFit="1" customWidth="1"/>
    <col min="21" max="25" width="7.7109375" style="1" bestFit="1" customWidth="1"/>
    <col min="26" max="16384" width="11.421875" style="1" customWidth="1"/>
  </cols>
  <sheetData>
    <row r="1" spans="1:25" ht="12.75" customHeight="1">
      <c r="A1" s="106"/>
      <c r="B1" s="107"/>
      <c r="C1" s="107"/>
      <c r="D1" s="107"/>
      <c r="E1" s="107"/>
      <c r="F1" s="108"/>
      <c r="G1" s="112" t="str">
        <f>'Invest.- u. AfA-Plan'!$G$1</f>
        <v>1. Jahr</v>
      </c>
      <c r="H1" s="110"/>
      <c r="I1" s="108"/>
      <c r="J1" s="108"/>
      <c r="K1" s="108"/>
      <c r="L1" s="108"/>
      <c r="M1" s="111"/>
      <c r="N1" s="108"/>
      <c r="O1" s="112" t="str">
        <f>'Invest.- u. AfA-Plan'!$O$1</f>
        <v>2. Jahr</v>
      </c>
      <c r="P1" s="110"/>
      <c r="Q1" s="111"/>
      <c r="R1" s="108"/>
      <c r="S1" s="112" t="str">
        <f>'Invest.- u. AfA-Plan'!$S$1</f>
        <v>3. Jahr</v>
      </c>
      <c r="T1" s="110"/>
      <c r="U1" s="111"/>
      <c r="V1" s="112" t="str">
        <f>'Invest.- u. AfA-Plan'!$V$1</f>
        <v>4. Jahr</v>
      </c>
      <c r="W1" s="113"/>
      <c r="X1" s="112" t="str">
        <f>'Invest.- u. AfA-Plan'!$X$1</f>
        <v>5. Jahr</v>
      </c>
      <c r="Y1" s="114"/>
    </row>
    <row r="2" spans="1:25" s="2" customFormat="1" ht="12.75" customHeight="1" thickBot="1">
      <c r="A2" s="115" t="str">
        <f>'Invest.- u. AfA-Plan'!A2</f>
        <v>Planperiode</v>
      </c>
      <c r="B2" s="116">
        <f>'Invest.- u. AfA-Plan'!B2</f>
        <v>1</v>
      </c>
      <c r="C2" s="116">
        <f>'Invest.- u. AfA-Plan'!C2</f>
        <v>2</v>
      </c>
      <c r="D2" s="116">
        <f>'Invest.- u. AfA-Plan'!D2</f>
        <v>3</v>
      </c>
      <c r="E2" s="116">
        <f>'Invest.- u. AfA-Plan'!E2</f>
        <v>4</v>
      </c>
      <c r="F2" s="116">
        <f>'Invest.- u. AfA-Plan'!F2</f>
        <v>5</v>
      </c>
      <c r="G2" s="116">
        <f>'Invest.- u. AfA-Plan'!G2</f>
        <v>6</v>
      </c>
      <c r="H2" s="116">
        <f>'Invest.- u. AfA-Plan'!H2</f>
        <v>7</v>
      </c>
      <c r="I2" s="116">
        <f>'Invest.- u. AfA-Plan'!I2</f>
        <v>8</v>
      </c>
      <c r="J2" s="116">
        <f>'Invest.- u. AfA-Plan'!J2</f>
        <v>9</v>
      </c>
      <c r="K2" s="116">
        <f>'Invest.- u. AfA-Plan'!K2</f>
        <v>10</v>
      </c>
      <c r="L2" s="116">
        <f>'Invest.- u. AfA-Plan'!L2</f>
        <v>11</v>
      </c>
      <c r="M2" s="117">
        <f>'Invest.- u. AfA-Plan'!M2</f>
        <v>12</v>
      </c>
      <c r="N2" s="116" t="str">
        <f>'Invest.- u. AfA-Plan'!N2</f>
        <v>I</v>
      </c>
      <c r="O2" s="116" t="str">
        <f>'Invest.- u. AfA-Plan'!O2</f>
        <v>II</v>
      </c>
      <c r="P2" s="116" t="str">
        <f>'Invest.- u. AfA-Plan'!P2</f>
        <v>III</v>
      </c>
      <c r="Q2" s="117" t="str">
        <f>'Invest.- u. AfA-Plan'!Q2</f>
        <v>IV</v>
      </c>
      <c r="R2" s="116" t="str">
        <f>'Invest.- u. AfA-Plan'!R2</f>
        <v>I</v>
      </c>
      <c r="S2" s="116" t="str">
        <f>'Invest.- u. AfA-Plan'!S2</f>
        <v>II</v>
      </c>
      <c r="T2" s="116" t="str">
        <f>'Invest.- u. AfA-Plan'!T2</f>
        <v>III</v>
      </c>
      <c r="U2" s="117" t="str">
        <f>'Invest.- u. AfA-Plan'!U2</f>
        <v>IV</v>
      </c>
      <c r="V2" s="116" t="str">
        <f>'Invest.- u. AfA-Plan'!V2</f>
        <v>I-II</v>
      </c>
      <c r="W2" s="117" t="str">
        <f>'Invest.- u. AfA-Plan'!W2</f>
        <v>III-IV</v>
      </c>
      <c r="X2" s="116" t="str">
        <f>'Invest.- u. AfA-Plan'!X2</f>
        <v>I-II</v>
      </c>
      <c r="Y2" s="117" t="str">
        <f>'Invest.- u. AfA-Plan'!Y2</f>
        <v>III-IV</v>
      </c>
    </row>
    <row r="3" spans="1:25" s="2" customFormat="1" ht="12.75" customHeight="1">
      <c r="A3" s="21" t="s">
        <v>12</v>
      </c>
      <c r="B3" s="40">
        <f>SUM(B4:B5)</f>
        <v>0</v>
      </c>
      <c r="C3" s="40">
        <f>SUM(C4:C5)</f>
        <v>0</v>
      </c>
      <c r="D3" s="40">
        <f>SUM(D4:D5)</f>
        <v>0</v>
      </c>
      <c r="E3" s="40">
        <f>SUM(E4:E5)</f>
        <v>0</v>
      </c>
      <c r="F3" s="40">
        <f>SUM(F4:F5)</f>
        <v>0</v>
      </c>
      <c r="G3" s="40">
        <f aca="true" t="shared" si="0" ref="G3:Y3">SUM(G4:G5)</f>
        <v>0</v>
      </c>
      <c r="H3" s="40">
        <f t="shared" si="0"/>
        <v>0</v>
      </c>
      <c r="I3" s="40">
        <f t="shared" si="0"/>
        <v>0</v>
      </c>
      <c r="J3" s="40">
        <f t="shared" si="0"/>
        <v>0</v>
      </c>
      <c r="K3" s="40">
        <f t="shared" si="0"/>
        <v>0</v>
      </c>
      <c r="L3" s="40">
        <f t="shared" si="0"/>
        <v>0</v>
      </c>
      <c r="M3" s="42">
        <f t="shared" si="0"/>
        <v>0</v>
      </c>
      <c r="N3" s="40">
        <f t="shared" si="0"/>
        <v>0</v>
      </c>
      <c r="O3" s="40">
        <f t="shared" si="0"/>
        <v>0</v>
      </c>
      <c r="P3" s="40">
        <f t="shared" si="0"/>
        <v>0</v>
      </c>
      <c r="Q3" s="42">
        <f t="shared" si="0"/>
        <v>0</v>
      </c>
      <c r="R3" s="40">
        <f t="shared" si="0"/>
        <v>0</v>
      </c>
      <c r="S3" s="40">
        <f t="shared" si="0"/>
        <v>0</v>
      </c>
      <c r="T3" s="40">
        <f t="shared" si="0"/>
        <v>0</v>
      </c>
      <c r="U3" s="42">
        <f t="shared" si="0"/>
        <v>0</v>
      </c>
      <c r="V3" s="40">
        <f t="shared" si="0"/>
        <v>0</v>
      </c>
      <c r="W3" s="42">
        <f t="shared" si="0"/>
        <v>0</v>
      </c>
      <c r="X3" s="40">
        <f t="shared" si="0"/>
        <v>0</v>
      </c>
      <c r="Y3" s="42">
        <f t="shared" si="0"/>
        <v>0</v>
      </c>
    </row>
    <row r="4" spans="1:25" s="2" customFormat="1" ht="12.75" customHeight="1">
      <c r="A4" s="22" t="s">
        <v>182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79"/>
      <c r="N4" s="82"/>
      <c r="O4" s="82"/>
      <c r="P4" s="82"/>
      <c r="Q4" s="79"/>
      <c r="R4" s="82"/>
      <c r="S4" s="82"/>
      <c r="T4" s="82"/>
      <c r="U4" s="79"/>
      <c r="V4" s="82"/>
      <c r="W4" s="79"/>
      <c r="X4" s="82"/>
      <c r="Y4" s="79"/>
    </row>
    <row r="5" spans="1:25" s="2" customFormat="1" ht="12.75" customHeight="1">
      <c r="A5" s="22" t="s">
        <v>183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79"/>
      <c r="N5" s="82"/>
      <c r="O5" s="82"/>
      <c r="P5" s="82"/>
      <c r="Q5" s="79"/>
      <c r="R5" s="82"/>
      <c r="S5" s="82"/>
      <c r="T5" s="82"/>
      <c r="U5" s="79"/>
      <c r="V5" s="82"/>
      <c r="W5" s="79"/>
      <c r="X5" s="82"/>
      <c r="Y5" s="79"/>
    </row>
    <row r="6" spans="1:25" ht="12.75" customHeight="1">
      <c r="A6" s="26" t="s">
        <v>59</v>
      </c>
      <c r="B6" s="40">
        <f>SUM(B7:B8)</f>
        <v>0</v>
      </c>
      <c r="C6" s="40">
        <f>SUM(C7:C8)</f>
        <v>0</v>
      </c>
      <c r="D6" s="40">
        <f aca="true" t="shared" si="1" ref="D6:M6">SUM(D7:D8)</f>
        <v>0</v>
      </c>
      <c r="E6" s="40">
        <f t="shared" si="1"/>
        <v>0</v>
      </c>
      <c r="F6" s="40">
        <f t="shared" si="1"/>
        <v>0</v>
      </c>
      <c r="G6" s="40">
        <f t="shared" si="1"/>
        <v>0</v>
      </c>
      <c r="H6" s="40">
        <f t="shared" si="1"/>
        <v>0</v>
      </c>
      <c r="I6" s="40">
        <f t="shared" si="1"/>
        <v>0</v>
      </c>
      <c r="J6" s="40">
        <f t="shared" si="1"/>
        <v>0</v>
      </c>
      <c r="K6" s="40">
        <f t="shared" si="1"/>
        <v>0</v>
      </c>
      <c r="L6" s="40">
        <f t="shared" si="1"/>
        <v>0</v>
      </c>
      <c r="M6" s="41">
        <f t="shared" si="1"/>
        <v>0</v>
      </c>
      <c r="N6" s="40">
        <f aca="true" t="shared" si="2" ref="N6:Y6">SUM(N7:N8)</f>
        <v>0</v>
      </c>
      <c r="O6" s="40">
        <f t="shared" si="2"/>
        <v>0</v>
      </c>
      <c r="P6" s="40">
        <f t="shared" si="2"/>
        <v>0</v>
      </c>
      <c r="Q6" s="41">
        <f t="shared" si="2"/>
        <v>0</v>
      </c>
      <c r="R6" s="40">
        <f t="shared" si="2"/>
        <v>0</v>
      </c>
      <c r="S6" s="40">
        <f t="shared" si="2"/>
        <v>0</v>
      </c>
      <c r="T6" s="40">
        <f t="shared" si="2"/>
        <v>0</v>
      </c>
      <c r="U6" s="41">
        <f t="shared" si="2"/>
        <v>0</v>
      </c>
      <c r="V6" s="40">
        <f t="shared" si="2"/>
        <v>0</v>
      </c>
      <c r="W6" s="41">
        <f t="shared" si="2"/>
        <v>0</v>
      </c>
      <c r="X6" s="40">
        <f t="shared" si="2"/>
        <v>0</v>
      </c>
      <c r="Y6" s="41">
        <f t="shared" si="2"/>
        <v>0</v>
      </c>
    </row>
    <row r="7" spans="1:25" s="4" customFormat="1" ht="12.75" customHeight="1">
      <c r="A7" s="53" t="s">
        <v>10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79"/>
      <c r="N7" s="82"/>
      <c r="O7" s="82"/>
      <c r="P7" s="82"/>
      <c r="Q7" s="79"/>
      <c r="R7" s="82"/>
      <c r="S7" s="82"/>
      <c r="T7" s="82"/>
      <c r="U7" s="79"/>
      <c r="V7" s="82"/>
      <c r="W7" s="79"/>
      <c r="X7" s="82"/>
      <c r="Y7" s="79"/>
    </row>
    <row r="8" spans="1:25" s="4" customFormat="1" ht="12.75" customHeight="1">
      <c r="A8" s="53" t="s">
        <v>62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79"/>
      <c r="N8" s="82"/>
      <c r="O8" s="82"/>
      <c r="P8" s="82"/>
      <c r="Q8" s="79"/>
      <c r="R8" s="82"/>
      <c r="S8" s="82"/>
      <c r="T8" s="82"/>
      <c r="U8" s="79"/>
      <c r="V8" s="82"/>
      <c r="W8" s="79"/>
      <c r="X8" s="82"/>
      <c r="Y8" s="79"/>
    </row>
    <row r="9" spans="1:25" ht="12.75" customHeight="1">
      <c r="A9" s="54" t="s">
        <v>60</v>
      </c>
      <c r="B9" s="40">
        <f>SUM(B10:B11)</f>
        <v>0</v>
      </c>
      <c r="C9" s="40">
        <f aca="true" t="shared" si="3" ref="C9:M9">SUM(C10:C11)</f>
        <v>0</v>
      </c>
      <c r="D9" s="40">
        <f t="shared" si="3"/>
        <v>0</v>
      </c>
      <c r="E9" s="40">
        <f t="shared" si="3"/>
        <v>0</v>
      </c>
      <c r="F9" s="40">
        <f t="shared" si="3"/>
        <v>0</v>
      </c>
      <c r="G9" s="40">
        <f t="shared" si="3"/>
        <v>0</v>
      </c>
      <c r="H9" s="40">
        <f t="shared" si="3"/>
        <v>0</v>
      </c>
      <c r="I9" s="40">
        <f t="shared" si="3"/>
        <v>0</v>
      </c>
      <c r="J9" s="40">
        <f t="shared" si="3"/>
        <v>0</v>
      </c>
      <c r="K9" s="40">
        <f t="shared" si="3"/>
        <v>0</v>
      </c>
      <c r="L9" s="40">
        <f t="shared" si="3"/>
        <v>0</v>
      </c>
      <c r="M9" s="41">
        <f t="shared" si="3"/>
        <v>0</v>
      </c>
      <c r="N9" s="40">
        <f aca="true" t="shared" si="4" ref="N9:Y9">SUM(N10:N11)</f>
        <v>0</v>
      </c>
      <c r="O9" s="40">
        <f t="shared" si="4"/>
        <v>0</v>
      </c>
      <c r="P9" s="40">
        <f t="shared" si="4"/>
        <v>0</v>
      </c>
      <c r="Q9" s="41">
        <f t="shared" si="4"/>
        <v>0</v>
      </c>
      <c r="R9" s="40">
        <f t="shared" si="4"/>
        <v>0</v>
      </c>
      <c r="S9" s="40">
        <f t="shared" si="4"/>
        <v>0</v>
      </c>
      <c r="T9" s="40">
        <f t="shared" si="4"/>
        <v>0</v>
      </c>
      <c r="U9" s="41">
        <f t="shared" si="4"/>
        <v>0</v>
      </c>
      <c r="V9" s="40">
        <f t="shared" si="4"/>
        <v>0</v>
      </c>
      <c r="W9" s="41">
        <f t="shared" si="4"/>
        <v>0</v>
      </c>
      <c r="X9" s="40">
        <f t="shared" si="4"/>
        <v>0</v>
      </c>
      <c r="Y9" s="41">
        <f t="shared" si="4"/>
        <v>0</v>
      </c>
    </row>
    <row r="10" spans="1:25" ht="12.75" customHeight="1">
      <c r="A10" s="22" t="s">
        <v>11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79"/>
      <c r="N10" s="82"/>
      <c r="O10" s="82"/>
      <c r="P10" s="82"/>
      <c r="Q10" s="79"/>
      <c r="R10" s="82"/>
      <c r="S10" s="82"/>
      <c r="T10" s="82"/>
      <c r="U10" s="79"/>
      <c r="V10" s="82"/>
      <c r="W10" s="79"/>
      <c r="X10" s="82"/>
      <c r="Y10" s="79"/>
    </row>
    <row r="11" spans="1:25" ht="12.75" customHeight="1">
      <c r="A11" s="22" t="s">
        <v>61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79"/>
      <c r="N11" s="82"/>
      <c r="O11" s="82"/>
      <c r="P11" s="82"/>
      <c r="Q11" s="79"/>
      <c r="R11" s="82"/>
      <c r="S11" s="82"/>
      <c r="T11" s="82"/>
      <c r="U11" s="79"/>
      <c r="V11" s="82"/>
      <c r="W11" s="79"/>
      <c r="X11" s="82"/>
      <c r="Y11" s="79"/>
    </row>
    <row r="12" spans="1:25" ht="12.75" customHeight="1">
      <c r="A12" s="21" t="s">
        <v>64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79"/>
      <c r="N12" s="82"/>
      <c r="O12" s="82"/>
      <c r="P12" s="82"/>
      <c r="Q12" s="79"/>
      <c r="R12" s="82"/>
      <c r="S12" s="82"/>
      <c r="T12" s="82"/>
      <c r="U12" s="79"/>
      <c r="V12" s="82"/>
      <c r="W12" s="79"/>
      <c r="X12" s="82"/>
      <c r="Y12" s="79"/>
    </row>
    <row r="13" spans="1:25" ht="12.75" customHeight="1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151"/>
      <c r="O13" s="151"/>
      <c r="P13" s="151"/>
      <c r="Q13" s="152"/>
      <c r="R13" s="151"/>
      <c r="S13" s="151"/>
      <c r="T13" s="151"/>
      <c r="U13" s="152"/>
      <c r="V13" s="151"/>
      <c r="W13" s="152"/>
      <c r="X13" s="151"/>
      <c r="Y13" s="152"/>
    </row>
    <row r="14" spans="1:25" ht="12.75" customHeight="1">
      <c r="A14" s="153" t="s">
        <v>63</v>
      </c>
      <c r="B14" s="154">
        <f>B3+B6+B9+B12</f>
        <v>0</v>
      </c>
      <c r="C14" s="154">
        <f aca="true" t="shared" si="5" ref="C14:Y14">C3+C6+C9+C12</f>
        <v>0</v>
      </c>
      <c r="D14" s="154">
        <f t="shared" si="5"/>
        <v>0</v>
      </c>
      <c r="E14" s="154">
        <f t="shared" si="5"/>
        <v>0</v>
      </c>
      <c r="F14" s="154">
        <f t="shared" si="5"/>
        <v>0</v>
      </c>
      <c r="G14" s="154">
        <f t="shared" si="5"/>
        <v>0</v>
      </c>
      <c r="H14" s="154">
        <f t="shared" si="5"/>
        <v>0</v>
      </c>
      <c r="I14" s="154">
        <f t="shared" si="5"/>
        <v>0</v>
      </c>
      <c r="J14" s="154">
        <f t="shared" si="5"/>
        <v>0</v>
      </c>
      <c r="K14" s="154">
        <f t="shared" si="5"/>
        <v>0</v>
      </c>
      <c r="L14" s="154">
        <f t="shared" si="5"/>
        <v>0</v>
      </c>
      <c r="M14" s="155">
        <f t="shared" si="5"/>
        <v>0</v>
      </c>
      <c r="N14" s="154">
        <f t="shared" si="5"/>
        <v>0</v>
      </c>
      <c r="O14" s="154">
        <f t="shared" si="5"/>
        <v>0</v>
      </c>
      <c r="P14" s="154">
        <f t="shared" si="5"/>
        <v>0</v>
      </c>
      <c r="Q14" s="155">
        <f t="shared" si="5"/>
        <v>0</v>
      </c>
      <c r="R14" s="154">
        <f t="shared" si="5"/>
        <v>0</v>
      </c>
      <c r="S14" s="154">
        <f t="shared" si="5"/>
        <v>0</v>
      </c>
      <c r="T14" s="154">
        <f t="shared" si="5"/>
        <v>0</v>
      </c>
      <c r="U14" s="155">
        <f t="shared" si="5"/>
        <v>0</v>
      </c>
      <c r="V14" s="154">
        <f t="shared" si="5"/>
        <v>0</v>
      </c>
      <c r="W14" s="155">
        <f t="shared" si="5"/>
        <v>0</v>
      </c>
      <c r="X14" s="154">
        <f t="shared" si="5"/>
        <v>0</v>
      </c>
      <c r="Y14" s="155">
        <f t="shared" si="5"/>
        <v>0</v>
      </c>
    </row>
    <row r="15" spans="1:25" ht="12.75" customHeight="1">
      <c r="A15" s="21" t="s">
        <v>65</v>
      </c>
      <c r="B15" s="40">
        <f>SUM(B16:B17)</f>
        <v>0</v>
      </c>
      <c r="C15" s="40">
        <f aca="true" t="shared" si="6" ref="C15:M15">SUM(C16:C17)</f>
        <v>0</v>
      </c>
      <c r="D15" s="40">
        <f t="shared" si="6"/>
        <v>0</v>
      </c>
      <c r="E15" s="40">
        <f t="shared" si="6"/>
        <v>0</v>
      </c>
      <c r="F15" s="40">
        <f t="shared" si="6"/>
        <v>0</v>
      </c>
      <c r="G15" s="40">
        <f t="shared" si="6"/>
        <v>0</v>
      </c>
      <c r="H15" s="40">
        <f t="shared" si="6"/>
        <v>0</v>
      </c>
      <c r="I15" s="40">
        <f t="shared" si="6"/>
        <v>0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1">
        <f t="shared" si="6"/>
        <v>0</v>
      </c>
      <c r="N15" s="40">
        <f aca="true" t="shared" si="7" ref="N15:Y15">SUM(N16:N17)</f>
        <v>0</v>
      </c>
      <c r="O15" s="40">
        <f t="shared" si="7"/>
        <v>0</v>
      </c>
      <c r="P15" s="40">
        <f t="shared" si="7"/>
        <v>0</v>
      </c>
      <c r="Q15" s="41">
        <f t="shared" si="7"/>
        <v>0</v>
      </c>
      <c r="R15" s="40">
        <f t="shared" si="7"/>
        <v>0</v>
      </c>
      <c r="S15" s="40">
        <f t="shared" si="7"/>
        <v>0</v>
      </c>
      <c r="T15" s="40">
        <f t="shared" si="7"/>
        <v>0</v>
      </c>
      <c r="U15" s="41">
        <f t="shared" si="7"/>
        <v>0</v>
      </c>
      <c r="V15" s="40">
        <f t="shared" si="7"/>
        <v>0</v>
      </c>
      <c r="W15" s="41">
        <f t="shared" si="7"/>
        <v>0</v>
      </c>
      <c r="X15" s="40">
        <f t="shared" si="7"/>
        <v>0</v>
      </c>
      <c r="Y15" s="41">
        <f t="shared" si="7"/>
        <v>0</v>
      </c>
    </row>
    <row r="16" spans="1:25" ht="12.75" customHeight="1">
      <c r="A16" s="51" t="s">
        <v>66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79"/>
      <c r="N16" s="82"/>
      <c r="O16" s="82"/>
      <c r="P16" s="82"/>
      <c r="Q16" s="79"/>
      <c r="R16" s="82"/>
      <c r="S16" s="82"/>
      <c r="T16" s="82"/>
      <c r="U16" s="79"/>
      <c r="V16" s="82"/>
      <c r="W16" s="79"/>
      <c r="X16" s="82"/>
      <c r="Y16" s="79"/>
    </row>
    <row r="17" spans="1:25" ht="12.75" customHeight="1">
      <c r="A17" s="51" t="s">
        <v>67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79"/>
      <c r="N17" s="82"/>
      <c r="O17" s="82"/>
      <c r="P17" s="82"/>
      <c r="Q17" s="79"/>
      <c r="R17" s="82"/>
      <c r="S17" s="82"/>
      <c r="T17" s="82"/>
      <c r="U17" s="79"/>
      <c r="V17" s="82"/>
      <c r="W17" s="79"/>
      <c r="X17" s="82"/>
      <c r="Y17" s="79"/>
    </row>
    <row r="18" spans="1:25" ht="12.75" customHeight="1">
      <c r="A18" s="156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57"/>
      <c r="N18" s="144"/>
      <c r="O18" s="144"/>
      <c r="P18" s="144"/>
      <c r="Q18" s="157"/>
      <c r="R18" s="144"/>
      <c r="S18" s="144"/>
      <c r="T18" s="144"/>
      <c r="U18" s="157"/>
      <c r="V18" s="144"/>
      <c r="W18" s="157"/>
      <c r="X18" s="144"/>
      <c r="Y18" s="157"/>
    </row>
    <row r="19" spans="1:25" ht="12.75" customHeight="1">
      <c r="A19" s="153" t="s">
        <v>68</v>
      </c>
      <c r="B19" s="148">
        <f>B14-B15</f>
        <v>0</v>
      </c>
      <c r="C19" s="148">
        <f>C14-C15</f>
        <v>0</v>
      </c>
      <c r="D19" s="148">
        <f aca="true" t="shared" si="8" ref="D19:M19">D14-D15</f>
        <v>0</v>
      </c>
      <c r="E19" s="148">
        <f t="shared" si="8"/>
        <v>0</v>
      </c>
      <c r="F19" s="148">
        <f t="shared" si="8"/>
        <v>0</v>
      </c>
      <c r="G19" s="148">
        <f t="shared" si="8"/>
        <v>0</v>
      </c>
      <c r="H19" s="148">
        <f t="shared" si="8"/>
        <v>0</v>
      </c>
      <c r="I19" s="148">
        <f t="shared" si="8"/>
        <v>0</v>
      </c>
      <c r="J19" s="148">
        <f t="shared" si="8"/>
        <v>0</v>
      </c>
      <c r="K19" s="148">
        <f t="shared" si="8"/>
        <v>0</v>
      </c>
      <c r="L19" s="148">
        <f t="shared" si="8"/>
        <v>0</v>
      </c>
      <c r="M19" s="158">
        <f t="shared" si="8"/>
        <v>0</v>
      </c>
      <c r="N19" s="148">
        <f aca="true" t="shared" si="9" ref="N19:Y19">N14-N15</f>
        <v>0</v>
      </c>
      <c r="O19" s="148">
        <f t="shared" si="9"/>
        <v>0</v>
      </c>
      <c r="P19" s="148">
        <f t="shared" si="9"/>
        <v>0</v>
      </c>
      <c r="Q19" s="158">
        <f t="shared" si="9"/>
        <v>0</v>
      </c>
      <c r="R19" s="148">
        <f t="shared" si="9"/>
        <v>0</v>
      </c>
      <c r="S19" s="148">
        <f t="shared" si="9"/>
        <v>0</v>
      </c>
      <c r="T19" s="148">
        <f t="shared" si="9"/>
        <v>0</v>
      </c>
      <c r="U19" s="158">
        <f t="shared" si="9"/>
        <v>0</v>
      </c>
      <c r="V19" s="148">
        <f t="shared" si="9"/>
        <v>0</v>
      </c>
      <c r="W19" s="158">
        <f t="shared" si="9"/>
        <v>0</v>
      </c>
      <c r="X19" s="148">
        <f t="shared" si="9"/>
        <v>0</v>
      </c>
      <c r="Y19" s="158">
        <f t="shared" si="9"/>
        <v>0</v>
      </c>
    </row>
    <row r="20" spans="1:25" ht="12.75" customHeight="1">
      <c r="A20" s="21" t="s">
        <v>69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93"/>
      <c r="O20" s="93"/>
      <c r="P20" s="93"/>
      <c r="Q20" s="94"/>
      <c r="R20" s="93"/>
      <c r="S20" s="93"/>
      <c r="T20" s="93"/>
      <c r="U20" s="94"/>
      <c r="V20" s="93"/>
      <c r="W20" s="94"/>
      <c r="X20" s="93"/>
      <c r="Y20" s="94"/>
    </row>
    <row r="21" spans="1:25" ht="12.75" customHeight="1">
      <c r="A21" s="21" t="s">
        <v>70</v>
      </c>
      <c r="B21" s="40">
        <f>'Invest.- u. AfA-Plan'!B26</f>
        <v>0</v>
      </c>
      <c r="C21" s="40">
        <f>'Invest.- u. AfA-Plan'!C26</f>
        <v>0</v>
      </c>
      <c r="D21" s="40">
        <f>'Invest.- u. AfA-Plan'!D26</f>
        <v>0</v>
      </c>
      <c r="E21" s="40">
        <f>'Invest.- u. AfA-Plan'!E26</f>
        <v>0</v>
      </c>
      <c r="F21" s="40">
        <f>'Invest.- u. AfA-Plan'!F26</f>
        <v>0</v>
      </c>
      <c r="G21" s="40">
        <f>'Invest.- u. AfA-Plan'!G26</f>
        <v>0</v>
      </c>
      <c r="H21" s="40">
        <f>'Invest.- u. AfA-Plan'!H26</f>
        <v>0</v>
      </c>
      <c r="I21" s="40">
        <f>'Invest.- u. AfA-Plan'!I26</f>
        <v>0</v>
      </c>
      <c r="J21" s="40">
        <f>'Invest.- u. AfA-Plan'!J26</f>
        <v>0</v>
      </c>
      <c r="K21" s="40">
        <f>'Invest.- u. AfA-Plan'!K26</f>
        <v>0</v>
      </c>
      <c r="L21" s="40">
        <f>'Invest.- u. AfA-Plan'!L26</f>
        <v>0</v>
      </c>
      <c r="M21" s="41">
        <f>'Invest.- u. AfA-Plan'!M26</f>
        <v>0</v>
      </c>
      <c r="N21" s="40">
        <f>'Invest.- u. AfA-Plan'!N26</f>
        <v>0</v>
      </c>
      <c r="O21" s="40">
        <f>'Invest.- u. AfA-Plan'!O26</f>
        <v>0</v>
      </c>
      <c r="P21" s="40">
        <f>'Invest.- u. AfA-Plan'!P26</f>
        <v>0</v>
      </c>
      <c r="Q21" s="41">
        <f>'Invest.- u. AfA-Plan'!Q26</f>
        <v>0</v>
      </c>
      <c r="R21" s="40">
        <f>'Invest.- u. AfA-Plan'!R26</f>
        <v>0</v>
      </c>
      <c r="S21" s="40">
        <f>'Invest.- u. AfA-Plan'!S26</f>
        <v>0</v>
      </c>
      <c r="T21" s="40">
        <f>'Invest.- u. AfA-Plan'!T26</f>
        <v>0</v>
      </c>
      <c r="U21" s="41">
        <f>'Invest.- u. AfA-Plan'!U26</f>
        <v>0</v>
      </c>
      <c r="V21" s="40">
        <f>'Invest.- u. AfA-Plan'!V26</f>
        <v>0</v>
      </c>
      <c r="W21" s="41">
        <f>'Invest.- u. AfA-Plan'!W26</f>
        <v>0</v>
      </c>
      <c r="X21" s="40">
        <f>'Invest.- u. AfA-Plan'!X26</f>
        <v>0</v>
      </c>
      <c r="Y21" s="41">
        <f>'Invest.- u. AfA-Plan'!Y26</f>
        <v>0</v>
      </c>
    </row>
    <row r="22" spans="1:25" ht="12.75" customHeight="1">
      <c r="A22" s="21" t="s">
        <v>71</v>
      </c>
      <c r="B22" s="40">
        <f>SUM(B23:B28)</f>
        <v>0</v>
      </c>
      <c r="C22" s="40">
        <f aca="true" t="shared" si="10" ref="C22:H22">SUM(C23:C28)</f>
        <v>0</v>
      </c>
      <c r="D22" s="40">
        <f>SUM(D23:D28)</f>
        <v>0</v>
      </c>
      <c r="E22" s="40">
        <f t="shared" si="10"/>
        <v>0</v>
      </c>
      <c r="F22" s="40">
        <f t="shared" si="10"/>
        <v>0</v>
      </c>
      <c r="G22" s="40">
        <f t="shared" si="10"/>
        <v>0</v>
      </c>
      <c r="H22" s="40">
        <f t="shared" si="10"/>
        <v>0</v>
      </c>
      <c r="I22" s="40">
        <f aca="true" t="shared" si="11" ref="I22:Y22">SUM(I23:I28)</f>
        <v>0</v>
      </c>
      <c r="J22" s="40">
        <f t="shared" si="11"/>
        <v>0</v>
      </c>
      <c r="K22" s="40">
        <f t="shared" si="11"/>
        <v>0</v>
      </c>
      <c r="L22" s="40">
        <f t="shared" si="11"/>
        <v>0</v>
      </c>
      <c r="M22" s="41">
        <f t="shared" si="11"/>
        <v>0</v>
      </c>
      <c r="N22" s="40">
        <f t="shared" si="11"/>
        <v>0</v>
      </c>
      <c r="O22" s="40">
        <f t="shared" si="11"/>
        <v>0</v>
      </c>
      <c r="P22" s="40">
        <f t="shared" si="11"/>
        <v>0</v>
      </c>
      <c r="Q22" s="41">
        <f t="shared" si="11"/>
        <v>0</v>
      </c>
      <c r="R22" s="40">
        <f t="shared" si="11"/>
        <v>0</v>
      </c>
      <c r="S22" s="40">
        <f t="shared" si="11"/>
        <v>0</v>
      </c>
      <c r="T22" s="40">
        <f t="shared" si="11"/>
        <v>0</v>
      </c>
      <c r="U22" s="41">
        <f t="shared" si="11"/>
        <v>0</v>
      </c>
      <c r="V22" s="40">
        <f t="shared" si="11"/>
        <v>0</v>
      </c>
      <c r="W22" s="41">
        <f t="shared" si="11"/>
        <v>0</v>
      </c>
      <c r="X22" s="40">
        <f t="shared" si="11"/>
        <v>0</v>
      </c>
      <c r="Y22" s="41">
        <f t="shared" si="11"/>
        <v>0</v>
      </c>
    </row>
    <row r="23" spans="1:25" ht="12.75" customHeight="1">
      <c r="A23" s="51" t="s">
        <v>72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93"/>
      <c r="O23" s="93"/>
      <c r="P23" s="93"/>
      <c r="Q23" s="94"/>
      <c r="R23" s="93"/>
      <c r="S23" s="93"/>
      <c r="T23" s="93"/>
      <c r="U23" s="94"/>
      <c r="V23" s="93"/>
      <c r="W23" s="94"/>
      <c r="X23" s="93"/>
      <c r="Y23" s="94"/>
    </row>
    <row r="24" spans="1:25" ht="12.75" customHeight="1">
      <c r="A24" s="22" t="s">
        <v>73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93"/>
      <c r="O24" s="93"/>
      <c r="P24" s="93"/>
      <c r="Q24" s="94"/>
      <c r="R24" s="93"/>
      <c r="S24" s="93"/>
      <c r="T24" s="93"/>
      <c r="U24" s="94"/>
      <c r="V24" s="93"/>
      <c r="W24" s="94"/>
      <c r="X24" s="93"/>
      <c r="Y24" s="94"/>
    </row>
    <row r="25" spans="1:25" ht="12.75" customHeight="1">
      <c r="A25" s="22" t="s">
        <v>74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93"/>
      <c r="Q25" s="94"/>
      <c r="R25" s="93"/>
      <c r="S25" s="93"/>
      <c r="T25" s="93"/>
      <c r="U25" s="94"/>
      <c r="V25" s="93"/>
      <c r="W25" s="94"/>
      <c r="X25" s="93"/>
      <c r="Y25" s="94"/>
    </row>
    <row r="26" spans="1:25" ht="12.75" customHeight="1">
      <c r="A26" s="22" t="s">
        <v>75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3"/>
      <c r="O26" s="93"/>
      <c r="P26" s="93"/>
      <c r="Q26" s="94"/>
      <c r="R26" s="93"/>
      <c r="S26" s="93"/>
      <c r="T26" s="93"/>
      <c r="U26" s="94"/>
      <c r="V26" s="93"/>
      <c r="W26" s="94"/>
      <c r="X26" s="93"/>
      <c r="Y26" s="94"/>
    </row>
    <row r="27" spans="1:25" ht="12.75" customHeight="1">
      <c r="A27" s="22" t="s">
        <v>76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93"/>
      <c r="O27" s="93"/>
      <c r="P27" s="93"/>
      <c r="Q27" s="94"/>
      <c r="R27" s="93"/>
      <c r="S27" s="93"/>
      <c r="T27" s="93"/>
      <c r="U27" s="94"/>
      <c r="V27" s="93"/>
      <c r="W27" s="94"/>
      <c r="X27" s="93"/>
      <c r="Y27" s="94"/>
    </row>
    <row r="28" spans="1:25" ht="12.75" customHeight="1">
      <c r="A28" s="22" t="s">
        <v>118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3"/>
      <c r="O28" s="93"/>
      <c r="P28" s="93"/>
      <c r="Q28" s="94"/>
      <c r="R28" s="93"/>
      <c r="S28" s="93"/>
      <c r="T28" s="93"/>
      <c r="U28" s="94"/>
      <c r="V28" s="93"/>
      <c r="W28" s="94"/>
      <c r="X28" s="93"/>
      <c r="Y28" s="94"/>
    </row>
    <row r="29" spans="1:25" ht="12.75" customHeight="1">
      <c r="A29" s="156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57"/>
      <c r="N29" s="144"/>
      <c r="O29" s="144"/>
      <c r="P29" s="144"/>
      <c r="Q29" s="157"/>
      <c r="R29" s="144"/>
      <c r="S29" s="144"/>
      <c r="T29" s="144"/>
      <c r="U29" s="157"/>
      <c r="V29" s="144"/>
      <c r="W29" s="157"/>
      <c r="X29" s="144"/>
      <c r="Y29" s="157"/>
    </row>
    <row r="30" spans="1:25" ht="12.75" customHeight="1">
      <c r="A30" s="153" t="s">
        <v>13</v>
      </c>
      <c r="B30" s="148">
        <f>B19-SUM(B20:B22)</f>
        <v>0</v>
      </c>
      <c r="C30" s="148">
        <f>C19-SUM(C20:C22)</f>
        <v>0</v>
      </c>
      <c r="D30" s="148">
        <f aca="true" t="shared" si="12" ref="D30:Y30">D19-SUM(D20:D22)</f>
        <v>0</v>
      </c>
      <c r="E30" s="148">
        <f t="shared" si="12"/>
        <v>0</v>
      </c>
      <c r="F30" s="148">
        <f t="shared" si="12"/>
        <v>0</v>
      </c>
      <c r="G30" s="148">
        <f t="shared" si="12"/>
        <v>0</v>
      </c>
      <c r="H30" s="148">
        <f t="shared" si="12"/>
        <v>0</v>
      </c>
      <c r="I30" s="148">
        <f t="shared" si="12"/>
        <v>0</v>
      </c>
      <c r="J30" s="148">
        <f t="shared" si="12"/>
        <v>0</v>
      </c>
      <c r="K30" s="148">
        <f>K19-SUM(K20:K22)</f>
        <v>0</v>
      </c>
      <c r="L30" s="148">
        <f t="shared" si="12"/>
        <v>0</v>
      </c>
      <c r="M30" s="158">
        <f t="shared" si="12"/>
        <v>0</v>
      </c>
      <c r="N30" s="148">
        <f t="shared" si="12"/>
        <v>0</v>
      </c>
      <c r="O30" s="148">
        <f t="shared" si="12"/>
        <v>0</v>
      </c>
      <c r="P30" s="148">
        <f t="shared" si="12"/>
        <v>0</v>
      </c>
      <c r="Q30" s="158">
        <f t="shared" si="12"/>
        <v>0</v>
      </c>
      <c r="R30" s="148">
        <f>R19-SUM(R20:R22)</f>
        <v>0</v>
      </c>
      <c r="S30" s="148">
        <f t="shared" si="12"/>
        <v>0</v>
      </c>
      <c r="T30" s="148">
        <f t="shared" si="12"/>
        <v>0</v>
      </c>
      <c r="U30" s="158">
        <f t="shared" si="12"/>
        <v>0</v>
      </c>
      <c r="V30" s="148">
        <f t="shared" si="12"/>
        <v>0</v>
      </c>
      <c r="W30" s="158">
        <f t="shared" si="12"/>
        <v>0</v>
      </c>
      <c r="X30" s="148">
        <f t="shared" si="12"/>
        <v>0</v>
      </c>
      <c r="Y30" s="158">
        <f t="shared" si="12"/>
        <v>0</v>
      </c>
    </row>
    <row r="31" spans="1:25" ht="12.75" customHeight="1">
      <c r="A31" s="21" t="s">
        <v>23</v>
      </c>
      <c r="B31" s="40">
        <f>'Zins- u. Tilgungs-Plan'!B36</f>
        <v>0</v>
      </c>
      <c r="C31" s="40">
        <f>'Zins- u. Tilgungs-Plan'!C36</f>
        <v>0</v>
      </c>
      <c r="D31" s="40">
        <f>'Zins- u. Tilgungs-Plan'!D36</f>
        <v>0</v>
      </c>
      <c r="E31" s="40">
        <f>'Zins- u. Tilgungs-Plan'!E36</f>
        <v>0</v>
      </c>
      <c r="F31" s="40">
        <f>'Zins- u. Tilgungs-Plan'!F36</f>
        <v>0</v>
      </c>
      <c r="G31" s="40">
        <f>'Zins- u. Tilgungs-Plan'!G36</f>
        <v>0</v>
      </c>
      <c r="H31" s="40">
        <f>'Zins- u. Tilgungs-Plan'!H36</f>
        <v>0</v>
      </c>
      <c r="I31" s="40">
        <f>'Zins- u. Tilgungs-Plan'!I36</f>
        <v>0</v>
      </c>
      <c r="J31" s="40">
        <f>'Zins- u. Tilgungs-Plan'!J36</f>
        <v>0</v>
      </c>
      <c r="K31" s="40">
        <f>'Zins- u. Tilgungs-Plan'!K36</f>
        <v>0</v>
      </c>
      <c r="L31" s="40">
        <f>'Zins- u. Tilgungs-Plan'!L36</f>
        <v>0</v>
      </c>
      <c r="M31" s="41">
        <f>'Zins- u. Tilgungs-Plan'!M36</f>
        <v>0</v>
      </c>
      <c r="N31" s="40">
        <f>'Zins- u. Tilgungs-Plan'!N36</f>
        <v>0</v>
      </c>
      <c r="O31" s="40">
        <f>'Zins- u. Tilgungs-Plan'!O36</f>
        <v>0</v>
      </c>
      <c r="P31" s="40">
        <f>'Zins- u. Tilgungs-Plan'!P36</f>
        <v>0</v>
      </c>
      <c r="Q31" s="41">
        <f>'Zins- u. Tilgungs-Plan'!Q36</f>
        <v>0</v>
      </c>
      <c r="R31" s="40">
        <f>'Zins- u. Tilgungs-Plan'!R36</f>
        <v>0</v>
      </c>
      <c r="S31" s="40">
        <f>'Zins- u. Tilgungs-Plan'!S36</f>
        <v>0</v>
      </c>
      <c r="T31" s="40">
        <f>'Zins- u. Tilgungs-Plan'!T36</f>
        <v>0</v>
      </c>
      <c r="U31" s="41">
        <f>'Zins- u. Tilgungs-Plan'!U36</f>
        <v>0</v>
      </c>
      <c r="V31" s="40">
        <f>'Zins- u. Tilgungs-Plan'!V36</f>
        <v>0</v>
      </c>
      <c r="W31" s="41">
        <f>'Zins- u. Tilgungs-Plan'!W36</f>
        <v>0</v>
      </c>
      <c r="X31" s="40">
        <f>'Zins- u. Tilgungs-Plan'!X36</f>
        <v>0</v>
      </c>
      <c r="Y31" s="41">
        <f>'Zins- u. Tilgungs-Plan'!Y36</f>
        <v>0</v>
      </c>
    </row>
    <row r="32" spans="1:25" ht="12.75" customHeight="1">
      <c r="A32" s="21" t="s">
        <v>100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93"/>
      <c r="O32" s="93"/>
      <c r="P32" s="93"/>
      <c r="Q32" s="94"/>
      <c r="R32" s="93"/>
      <c r="S32" s="93"/>
      <c r="T32" s="93"/>
      <c r="U32" s="94"/>
      <c r="V32" s="93"/>
      <c r="W32" s="94"/>
      <c r="X32" s="93"/>
      <c r="Y32" s="94"/>
    </row>
    <row r="33" spans="1:25" ht="12.75" customHeight="1">
      <c r="A33" s="156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57"/>
      <c r="N33" s="144"/>
      <c r="O33" s="144"/>
      <c r="P33" s="144"/>
      <c r="Q33" s="157"/>
      <c r="R33" s="144"/>
      <c r="S33" s="144"/>
      <c r="T33" s="144"/>
      <c r="U33" s="157"/>
      <c r="V33" s="144"/>
      <c r="W33" s="157"/>
      <c r="X33" s="144"/>
      <c r="Y33" s="157"/>
    </row>
    <row r="34" spans="1:27" ht="12.75" customHeight="1">
      <c r="A34" s="153" t="s">
        <v>78</v>
      </c>
      <c r="B34" s="148">
        <f>B30-SUM(B31:B32)</f>
        <v>0</v>
      </c>
      <c r="C34" s="148">
        <f>C30-SUM(C31:C32)</f>
        <v>0</v>
      </c>
      <c r="D34" s="148">
        <f>D30-SUM(D31:D32)</f>
        <v>0</v>
      </c>
      <c r="E34" s="148">
        <f>E30-SUM(E31:E32)</f>
        <v>0</v>
      </c>
      <c r="F34" s="148">
        <f aca="true" t="shared" si="13" ref="F34:Y34">F30-SUM(F31:F32)</f>
        <v>0</v>
      </c>
      <c r="G34" s="148">
        <f t="shared" si="13"/>
        <v>0</v>
      </c>
      <c r="H34" s="148">
        <f t="shared" si="13"/>
        <v>0</v>
      </c>
      <c r="I34" s="148">
        <f t="shared" si="13"/>
        <v>0</v>
      </c>
      <c r="J34" s="148">
        <f t="shared" si="13"/>
        <v>0</v>
      </c>
      <c r="K34" s="148">
        <f t="shared" si="13"/>
        <v>0</v>
      </c>
      <c r="L34" s="148">
        <f t="shared" si="13"/>
        <v>0</v>
      </c>
      <c r="M34" s="158">
        <f t="shared" si="13"/>
        <v>0</v>
      </c>
      <c r="N34" s="148">
        <f t="shared" si="13"/>
        <v>0</v>
      </c>
      <c r="O34" s="148">
        <f t="shared" si="13"/>
        <v>0</v>
      </c>
      <c r="P34" s="148">
        <f t="shared" si="13"/>
        <v>0</v>
      </c>
      <c r="Q34" s="158">
        <f t="shared" si="13"/>
        <v>0</v>
      </c>
      <c r="R34" s="148">
        <f t="shared" si="13"/>
        <v>0</v>
      </c>
      <c r="S34" s="148">
        <f t="shared" si="13"/>
        <v>0</v>
      </c>
      <c r="T34" s="148">
        <f t="shared" si="13"/>
        <v>0</v>
      </c>
      <c r="U34" s="158">
        <f t="shared" si="13"/>
        <v>0</v>
      </c>
      <c r="V34" s="148">
        <f t="shared" si="13"/>
        <v>0</v>
      </c>
      <c r="W34" s="158">
        <f t="shared" si="13"/>
        <v>0</v>
      </c>
      <c r="X34" s="148">
        <f t="shared" si="13"/>
        <v>0</v>
      </c>
      <c r="Y34" s="158">
        <f t="shared" si="13"/>
        <v>0</v>
      </c>
      <c r="AA34" s="103"/>
    </row>
    <row r="35" spans="1:27" ht="12.75" customHeight="1">
      <c r="A35" s="21" t="s">
        <v>181</v>
      </c>
      <c r="B35" s="40" t="e">
        <f>B34/SUM($B$34:$M$34)*'GuV Übersicht'!$B$20</f>
        <v>#DIV/0!</v>
      </c>
      <c r="C35" s="40" t="e">
        <f>C34/SUM($B$34:$M$34)*'GuV Übersicht'!$B$20</f>
        <v>#DIV/0!</v>
      </c>
      <c r="D35" s="40" t="e">
        <f>D34/SUM($B$34:$M$34)*'GuV Übersicht'!$B$20</f>
        <v>#DIV/0!</v>
      </c>
      <c r="E35" s="40" t="e">
        <f>E34/SUM($B$34:$M$34)*'GuV Übersicht'!$B$20</f>
        <v>#DIV/0!</v>
      </c>
      <c r="F35" s="40" t="e">
        <f>F34/SUM($B$34:$M$34)*'GuV Übersicht'!$B$20</f>
        <v>#DIV/0!</v>
      </c>
      <c r="G35" s="40" t="e">
        <f>G34/SUM($B$34:$M$34)*'GuV Übersicht'!$B$20</f>
        <v>#DIV/0!</v>
      </c>
      <c r="H35" s="40" t="e">
        <f>H34/SUM($B$34:$M$34)*'GuV Übersicht'!$B$20</f>
        <v>#DIV/0!</v>
      </c>
      <c r="I35" s="40" t="e">
        <f>I34/SUM($B$34:$M$34)*'GuV Übersicht'!$B$20</f>
        <v>#DIV/0!</v>
      </c>
      <c r="J35" s="40" t="e">
        <f>J34/SUM($B$34:$M$34)*'GuV Übersicht'!$B$20</f>
        <v>#DIV/0!</v>
      </c>
      <c r="K35" s="40" t="e">
        <f>K34/SUM($B$34:$M$34)*'GuV Übersicht'!$B$20</f>
        <v>#DIV/0!</v>
      </c>
      <c r="L35" s="40" t="e">
        <f>L34/SUM($B$34:$M$34)*'GuV Übersicht'!$B$20</f>
        <v>#DIV/0!</v>
      </c>
      <c r="M35" s="41" t="e">
        <f>M34/SUM($B$34:$M$34)*'GuV Übersicht'!$B$20</f>
        <v>#DIV/0!</v>
      </c>
      <c r="N35" s="40" t="e">
        <f>N34/SUM($N$34:$Q$34)*'GuV Übersicht'!$D$20</f>
        <v>#DIV/0!</v>
      </c>
      <c r="O35" s="40" t="e">
        <f>O34/SUM($N$34:$Q$34)*'GuV Übersicht'!$D$20</f>
        <v>#DIV/0!</v>
      </c>
      <c r="P35" s="40" t="e">
        <f>P34/SUM($N$34:$Q$34)*'GuV Übersicht'!$D$20</f>
        <v>#DIV/0!</v>
      </c>
      <c r="Q35" s="41" t="e">
        <f>Q34/SUM($N$34:$Q$34)*'GuV Übersicht'!$D$20</f>
        <v>#DIV/0!</v>
      </c>
      <c r="R35" s="40" t="e">
        <f>R34/SUM($R$34:$U$34)*'GuV Übersicht'!$F$20</f>
        <v>#DIV/0!</v>
      </c>
      <c r="S35" s="40" t="e">
        <f>S34/SUM($R$34:$U$34)*'GuV Übersicht'!$F$20</f>
        <v>#DIV/0!</v>
      </c>
      <c r="T35" s="40" t="e">
        <f>T34/SUM($R$34:$U$34)*'GuV Übersicht'!$F$20</f>
        <v>#DIV/0!</v>
      </c>
      <c r="U35" s="41" t="e">
        <f>U34/SUM($R$34:$U$34)*'GuV Übersicht'!$F$20</f>
        <v>#DIV/0!</v>
      </c>
      <c r="V35" s="40" t="e">
        <f>V34/SUM($V$34:$W$34)*'GuV Übersicht'!$H$20</f>
        <v>#DIV/0!</v>
      </c>
      <c r="W35" s="41" t="e">
        <f>W34/SUM($V$34:$W$34)*'GuV Übersicht'!$H$20</f>
        <v>#DIV/0!</v>
      </c>
      <c r="X35" s="40" t="e">
        <f>X34/SUM($X$34:$Y$34)*'GuV Übersicht'!$J$20</f>
        <v>#DIV/0!</v>
      </c>
      <c r="Y35" s="41" t="e">
        <f>Y34/SUM($X$34:$Y$34)*'GuV Übersicht'!$J$20</f>
        <v>#DIV/0!</v>
      </c>
      <c r="AA35" s="103"/>
    </row>
    <row r="36" spans="1:27" ht="12.75" customHeight="1">
      <c r="A36" s="156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57"/>
      <c r="N36" s="144"/>
      <c r="O36" s="144"/>
      <c r="P36" s="144"/>
      <c r="Q36" s="157"/>
      <c r="R36" s="144"/>
      <c r="S36" s="144"/>
      <c r="T36" s="144"/>
      <c r="U36" s="157"/>
      <c r="V36" s="144"/>
      <c r="W36" s="157"/>
      <c r="X36" s="144"/>
      <c r="Y36" s="157"/>
      <c r="AA36" s="103"/>
    </row>
    <row r="37" spans="1:27" s="7" customFormat="1" ht="12.75" customHeight="1" thickBot="1">
      <c r="A37" s="159" t="s">
        <v>155</v>
      </c>
      <c r="B37" s="160" t="e">
        <f aca="true" t="shared" si="14" ref="B37:Y37">B34-SUM(B35:B35)</f>
        <v>#DIV/0!</v>
      </c>
      <c r="C37" s="160" t="e">
        <f t="shared" si="14"/>
        <v>#DIV/0!</v>
      </c>
      <c r="D37" s="160" t="e">
        <f t="shared" si="14"/>
        <v>#DIV/0!</v>
      </c>
      <c r="E37" s="160" t="e">
        <f t="shared" si="14"/>
        <v>#DIV/0!</v>
      </c>
      <c r="F37" s="160" t="e">
        <f t="shared" si="14"/>
        <v>#DIV/0!</v>
      </c>
      <c r="G37" s="160" t="e">
        <f t="shared" si="14"/>
        <v>#DIV/0!</v>
      </c>
      <c r="H37" s="160" t="e">
        <f t="shared" si="14"/>
        <v>#DIV/0!</v>
      </c>
      <c r="I37" s="160" t="e">
        <f t="shared" si="14"/>
        <v>#DIV/0!</v>
      </c>
      <c r="J37" s="160" t="e">
        <f t="shared" si="14"/>
        <v>#DIV/0!</v>
      </c>
      <c r="K37" s="160" t="e">
        <f t="shared" si="14"/>
        <v>#DIV/0!</v>
      </c>
      <c r="L37" s="160" t="e">
        <f t="shared" si="14"/>
        <v>#DIV/0!</v>
      </c>
      <c r="M37" s="161" t="e">
        <f t="shared" si="14"/>
        <v>#DIV/0!</v>
      </c>
      <c r="N37" s="160" t="e">
        <f t="shared" si="14"/>
        <v>#DIV/0!</v>
      </c>
      <c r="O37" s="160" t="e">
        <f t="shared" si="14"/>
        <v>#DIV/0!</v>
      </c>
      <c r="P37" s="160" t="e">
        <f t="shared" si="14"/>
        <v>#DIV/0!</v>
      </c>
      <c r="Q37" s="161" t="e">
        <f t="shared" si="14"/>
        <v>#DIV/0!</v>
      </c>
      <c r="R37" s="160" t="e">
        <f t="shared" si="14"/>
        <v>#DIV/0!</v>
      </c>
      <c r="S37" s="160" t="e">
        <f t="shared" si="14"/>
        <v>#DIV/0!</v>
      </c>
      <c r="T37" s="160" t="e">
        <f t="shared" si="14"/>
        <v>#DIV/0!</v>
      </c>
      <c r="U37" s="161" t="e">
        <f t="shared" si="14"/>
        <v>#DIV/0!</v>
      </c>
      <c r="V37" s="160" t="e">
        <f t="shared" si="14"/>
        <v>#DIV/0!</v>
      </c>
      <c r="W37" s="161" t="e">
        <f t="shared" si="14"/>
        <v>#DIV/0!</v>
      </c>
      <c r="X37" s="160" t="e">
        <f t="shared" si="14"/>
        <v>#DIV/0!</v>
      </c>
      <c r="Y37" s="161" t="e">
        <f t="shared" si="14"/>
        <v>#DIV/0!</v>
      </c>
      <c r="AA37" s="105"/>
    </row>
    <row r="39" ht="12.75" customHeight="1">
      <c r="A39" s="72" t="s">
        <v>101</v>
      </c>
    </row>
    <row r="40" ht="12.75" customHeight="1">
      <c r="A40" s="71" t="s">
        <v>110</v>
      </c>
    </row>
    <row r="41" ht="12.75" customHeight="1">
      <c r="A41" s="71" t="s">
        <v>109</v>
      </c>
    </row>
    <row r="42" ht="12.75" customHeight="1">
      <c r="A42" s="71" t="s">
        <v>106</v>
      </c>
    </row>
    <row r="43" ht="12.75" customHeight="1">
      <c r="A43" s="71" t="s">
        <v>107</v>
      </c>
    </row>
    <row r="44" ht="12.75" customHeight="1">
      <c r="A44" s="71" t="s">
        <v>108</v>
      </c>
    </row>
  </sheetData>
  <sheetProtection/>
  <printOptions horizontalCentered="1" verticalCentered="1"/>
  <pageMargins left="0.1968503937007874" right="0.1968503937007874" top="1.43" bottom="0.73" header="0.96" footer="0.32"/>
  <pageSetup fitToHeight="1" fitToWidth="1" orientation="landscape" paperSize="9" r:id="rId1"/>
  <headerFooter alignWithMargins="0">
    <oddHeader>&amp;L&amp;"Arial,Fett"Gewinn- und Verlustrechnung (Detailplan)&amp;"Arial,Standard"
Gründungsvorhaben:
Team ID:&amp;R&amp;"Arial,Fett"start2grow 2016</oddHeader>
    <oddFooter>&amp;L&amp;"Arial,Standard"&amp;8Unverbindliche Vorlage. Aufbau, Beschriftungen und Formeln sind im Einzelfall vollständig zu prüfen und ggf. zu ändern.&amp;R&amp;"Arial,Standard"&amp;8info@start2grow.de
Mit freundlicher Unterstützung der WIECON AG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zoomScalePageLayoutView="0" workbookViewId="0" topLeftCell="A1">
      <pane xSplit="1" ySplit="1" topLeftCell="B2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G46" sqref="G46"/>
    </sheetView>
  </sheetViews>
  <sheetFormatPr defaultColWidth="11.421875" defaultRowHeight="12.75"/>
  <cols>
    <col min="1" max="1" width="34.7109375" style="9" bestFit="1" customWidth="1"/>
    <col min="2" max="2" width="8.7109375" style="9" customWidth="1"/>
    <col min="3" max="3" width="6.421875" style="9" customWidth="1"/>
    <col min="4" max="4" width="8.28125" style="9" customWidth="1"/>
    <col min="5" max="5" width="6.421875" style="9" customWidth="1"/>
    <col min="6" max="6" width="8.7109375" style="9" customWidth="1"/>
    <col min="7" max="7" width="6.421875" style="9" customWidth="1"/>
    <col min="8" max="8" width="9.00390625" style="9" customWidth="1"/>
    <col min="9" max="9" width="6.421875" style="9" customWidth="1"/>
    <col min="10" max="10" width="9.57421875" style="9" customWidth="1"/>
    <col min="11" max="11" width="6.421875" style="9" customWidth="1"/>
    <col min="12" max="16384" width="11.421875" style="9" customWidth="1"/>
  </cols>
  <sheetData>
    <row r="1" spans="1:11" ht="12.75" thickBot="1">
      <c r="A1" s="130" t="s">
        <v>0</v>
      </c>
      <c r="B1" s="287" t="str">
        <f>'Invest.- u. AfA-Plan'!$G$1</f>
        <v>1. Jahr</v>
      </c>
      <c r="C1" s="288"/>
      <c r="D1" s="287" t="str">
        <f>'Invest.- u. AfA-Plan'!$O$1</f>
        <v>2. Jahr</v>
      </c>
      <c r="E1" s="288"/>
      <c r="F1" s="287" t="str">
        <f>'Invest.- u. AfA-Plan'!$S$1</f>
        <v>3. Jahr</v>
      </c>
      <c r="G1" s="288"/>
      <c r="H1" s="287" t="str">
        <f>'Invest.- u. AfA-Plan'!$V$1</f>
        <v>4. Jahr</v>
      </c>
      <c r="I1" s="288"/>
      <c r="J1" s="287" t="str">
        <f>'Invest.- u. AfA-Plan'!$X$1</f>
        <v>5. Jahr</v>
      </c>
      <c r="K1" s="288"/>
    </row>
    <row r="2" spans="1:11" ht="12">
      <c r="A2" s="25" t="s">
        <v>12</v>
      </c>
      <c r="B2" s="44">
        <f>SUM('GuV  Detail'!B3:M3)</f>
        <v>0</v>
      </c>
      <c r="C2" s="46" t="e">
        <f>B2/$B$7</f>
        <v>#DIV/0!</v>
      </c>
      <c r="D2" s="43">
        <f>SUM('GuV  Detail'!N3:Q3)</f>
        <v>0</v>
      </c>
      <c r="E2" s="46" t="e">
        <f>D2/$D$7</f>
        <v>#DIV/0!</v>
      </c>
      <c r="F2" s="43">
        <f>SUM('GuV  Detail'!R3:U3)</f>
        <v>0</v>
      </c>
      <c r="G2" s="46" t="e">
        <f>F2/$F$7</f>
        <v>#DIV/0!</v>
      </c>
      <c r="H2" s="44">
        <f>SUM('GuV  Detail'!V3:W3)</f>
        <v>0</v>
      </c>
      <c r="I2" s="46" t="e">
        <f>H2/$H$7</f>
        <v>#DIV/0!</v>
      </c>
      <c r="J2" s="44">
        <f>SUM('GuV  Detail'!X3:Y3)</f>
        <v>0</v>
      </c>
      <c r="K2" s="46" t="e">
        <f>J2/$J$7</f>
        <v>#DIV/0!</v>
      </c>
    </row>
    <row r="3" spans="1:11" ht="12">
      <c r="A3" s="14" t="s">
        <v>59</v>
      </c>
      <c r="B3" s="45">
        <f>SUM('GuV  Detail'!B6:M6)</f>
        <v>0</v>
      </c>
      <c r="C3" s="46" t="e">
        <f>B3/$B$7</f>
        <v>#DIV/0!</v>
      </c>
      <c r="D3" s="43">
        <f>SUM('GuV  Detail'!N6:Q6)</f>
        <v>0</v>
      </c>
      <c r="E3" s="46" t="e">
        <f>D3/$D$7</f>
        <v>#DIV/0!</v>
      </c>
      <c r="F3" s="43">
        <f>SUM('GuV  Detail'!R6:U6)</f>
        <v>0</v>
      </c>
      <c r="G3" s="46" t="e">
        <f>F3/$F$7</f>
        <v>#DIV/0!</v>
      </c>
      <c r="H3" s="45">
        <f>SUM('GuV  Detail'!V6:W6)</f>
        <v>0</v>
      </c>
      <c r="I3" s="46" t="e">
        <f>H3/$H$7</f>
        <v>#DIV/0!</v>
      </c>
      <c r="J3" s="45">
        <f>SUM('GuV  Detail'!X6:Y6)</f>
        <v>0</v>
      </c>
      <c r="K3" s="46" t="e">
        <f>J3/$J$7</f>
        <v>#DIV/0!</v>
      </c>
    </row>
    <row r="4" spans="1:11" ht="12">
      <c r="A4" s="49" t="s">
        <v>60</v>
      </c>
      <c r="B4" s="45">
        <f>SUM('GuV  Detail'!B9:M9)</f>
        <v>0</v>
      </c>
      <c r="C4" s="46" t="e">
        <f>B4/$B$7</f>
        <v>#DIV/0!</v>
      </c>
      <c r="D4" s="43">
        <f>SUM('GuV  Detail'!N9:Q9)</f>
        <v>0</v>
      </c>
      <c r="E4" s="46" t="e">
        <f>D4/$D$7</f>
        <v>#DIV/0!</v>
      </c>
      <c r="F4" s="43">
        <f>SUM('GuV  Detail'!R9:U9)</f>
        <v>0</v>
      </c>
      <c r="G4" s="46" t="e">
        <f>F4/$F$7</f>
        <v>#DIV/0!</v>
      </c>
      <c r="H4" s="45">
        <f>SUM('GuV  Detail'!V9:W9)</f>
        <v>0</v>
      </c>
      <c r="I4" s="46" t="e">
        <f>H4/$H$7</f>
        <v>#DIV/0!</v>
      </c>
      <c r="J4" s="45">
        <f>SUM('GuV  Detail'!X9:Y9)</f>
        <v>0</v>
      </c>
      <c r="K4" s="46" t="e">
        <f>J4/$J$7</f>
        <v>#DIV/0!</v>
      </c>
    </row>
    <row r="5" spans="1:11" ht="12">
      <c r="A5" s="25" t="s">
        <v>64</v>
      </c>
      <c r="B5" s="45">
        <f>SUM('GuV  Detail'!B12:M12)</f>
        <v>0</v>
      </c>
      <c r="C5" s="46" t="e">
        <f>B5/$B$7</f>
        <v>#DIV/0!</v>
      </c>
      <c r="D5" s="43">
        <f>SUM('GuV  Detail'!N12:Q12)</f>
        <v>0</v>
      </c>
      <c r="E5" s="46" t="e">
        <f>D5/$D$7</f>
        <v>#DIV/0!</v>
      </c>
      <c r="F5" s="43">
        <f>SUM('GuV  Detail'!R12:U12)</f>
        <v>0</v>
      </c>
      <c r="G5" s="46" t="e">
        <f>F5/$F$7</f>
        <v>#DIV/0!</v>
      </c>
      <c r="H5" s="45">
        <f>SUM('GuV  Detail'!V12:W12)</f>
        <v>0</v>
      </c>
      <c r="I5" s="46" t="e">
        <f>H5/$H$7</f>
        <v>#DIV/0!</v>
      </c>
      <c r="J5" s="45">
        <f>SUM('GuV  Detail'!X12:Y12)</f>
        <v>0</v>
      </c>
      <c r="K5" s="46" t="e">
        <f>J5/$J$7</f>
        <v>#DIV/0!</v>
      </c>
    </row>
    <row r="6" spans="1:11" ht="12">
      <c r="A6" s="141"/>
      <c r="B6" s="142"/>
      <c r="C6" s="143"/>
      <c r="D6" s="144"/>
      <c r="E6" s="143"/>
      <c r="F6" s="144"/>
      <c r="G6" s="143"/>
      <c r="H6" s="142"/>
      <c r="I6" s="143"/>
      <c r="J6" s="142"/>
      <c r="K6" s="143"/>
    </row>
    <row r="7" spans="1:11" ht="12">
      <c r="A7" s="145" t="s">
        <v>63</v>
      </c>
      <c r="B7" s="146">
        <f>SUM(B2:B6)</f>
        <v>0</v>
      </c>
      <c r="C7" s="147" t="e">
        <f>B7/$B$7</f>
        <v>#DIV/0!</v>
      </c>
      <c r="D7" s="148">
        <f>SUM(D2:D6)</f>
        <v>0</v>
      </c>
      <c r="E7" s="147" t="e">
        <f>D7/$D$7</f>
        <v>#DIV/0!</v>
      </c>
      <c r="F7" s="148">
        <f>SUM(F2:F6)</f>
        <v>0</v>
      </c>
      <c r="G7" s="147" t="e">
        <f>F7/$F$7</f>
        <v>#DIV/0!</v>
      </c>
      <c r="H7" s="146">
        <f>SUM(H2:H6)</f>
        <v>0</v>
      </c>
      <c r="I7" s="147" t="e">
        <f>H7/$H$7</f>
        <v>#DIV/0!</v>
      </c>
      <c r="J7" s="146">
        <f>SUM(J2:J6)</f>
        <v>0</v>
      </c>
      <c r="K7" s="147" t="e">
        <f>J7/$J$7</f>
        <v>#DIV/0!</v>
      </c>
    </row>
    <row r="8" spans="1:11" ht="12">
      <c r="A8" s="25" t="s">
        <v>65</v>
      </c>
      <c r="B8" s="45">
        <f>SUM('GuV  Detail'!B15:M15)</f>
        <v>0</v>
      </c>
      <c r="C8" s="46" t="e">
        <f>B8/$B$7</f>
        <v>#DIV/0!</v>
      </c>
      <c r="D8" s="43">
        <f>SUM('GuV  Detail'!N15:Q15)</f>
        <v>0</v>
      </c>
      <c r="E8" s="46" t="e">
        <f>D8/$D$7</f>
        <v>#DIV/0!</v>
      </c>
      <c r="F8" s="43">
        <f>SUM('GuV  Detail'!R15:U15)</f>
        <v>0</v>
      </c>
      <c r="G8" s="46" t="e">
        <f>F8/$F$7</f>
        <v>#DIV/0!</v>
      </c>
      <c r="H8" s="45">
        <f>SUM('GuV  Detail'!V15:W15)</f>
        <v>0</v>
      </c>
      <c r="I8" s="46" t="e">
        <f>H8/$H$7</f>
        <v>#DIV/0!</v>
      </c>
      <c r="J8" s="45">
        <f>SUM('GuV  Detail'!X15:Y15)</f>
        <v>0</v>
      </c>
      <c r="K8" s="46" t="e">
        <f>J8/$J$7</f>
        <v>#DIV/0!</v>
      </c>
    </row>
    <row r="9" spans="1:11" ht="12">
      <c r="A9" s="149"/>
      <c r="B9" s="142"/>
      <c r="C9" s="143"/>
      <c r="D9" s="144"/>
      <c r="E9" s="143"/>
      <c r="F9" s="144"/>
      <c r="G9" s="143"/>
      <c r="H9" s="142"/>
      <c r="I9" s="143"/>
      <c r="J9" s="142"/>
      <c r="K9" s="143"/>
    </row>
    <row r="10" spans="1:11" ht="12">
      <c r="A10" s="145" t="s">
        <v>68</v>
      </c>
      <c r="B10" s="146">
        <f>B7-B8</f>
        <v>0</v>
      </c>
      <c r="C10" s="147" t="e">
        <f>B10/$B$7</f>
        <v>#DIV/0!</v>
      </c>
      <c r="D10" s="148">
        <f>D7-D8</f>
        <v>0</v>
      </c>
      <c r="E10" s="147" t="e">
        <f>D10/$D$7</f>
        <v>#DIV/0!</v>
      </c>
      <c r="F10" s="148">
        <f>F7-F8</f>
        <v>0</v>
      </c>
      <c r="G10" s="147" t="e">
        <f>F10/$F$7</f>
        <v>#DIV/0!</v>
      </c>
      <c r="H10" s="146">
        <f>H7-H8</f>
        <v>0</v>
      </c>
      <c r="I10" s="147" t="e">
        <f>H10/$H$7</f>
        <v>#DIV/0!</v>
      </c>
      <c r="J10" s="146">
        <f>J7-J8</f>
        <v>0</v>
      </c>
      <c r="K10" s="147" t="e">
        <f>J10/$J$7</f>
        <v>#DIV/0!</v>
      </c>
    </row>
    <row r="11" spans="1:11" ht="12">
      <c r="A11" s="25" t="s">
        <v>69</v>
      </c>
      <c r="B11" s="45">
        <f>SUM('GuV  Detail'!B20:M20)</f>
        <v>0</v>
      </c>
      <c r="C11" s="46" t="e">
        <f>B11/$B$7</f>
        <v>#DIV/0!</v>
      </c>
      <c r="D11" s="43">
        <f>SUM('GuV  Detail'!N20:Q20)</f>
        <v>0</v>
      </c>
      <c r="E11" s="46" t="e">
        <f>D11/$D$7</f>
        <v>#DIV/0!</v>
      </c>
      <c r="F11" s="43">
        <f>SUM('GuV  Detail'!R20:U20)</f>
        <v>0</v>
      </c>
      <c r="G11" s="46" t="e">
        <f>F11/$F$7</f>
        <v>#DIV/0!</v>
      </c>
      <c r="H11" s="45">
        <f>SUM('GuV  Detail'!V20:W20)</f>
        <v>0</v>
      </c>
      <c r="I11" s="46" t="e">
        <f>H11/$H$7</f>
        <v>#DIV/0!</v>
      </c>
      <c r="J11" s="45">
        <f>SUM('GuV  Detail'!X20:Y20)</f>
        <v>0</v>
      </c>
      <c r="K11" s="46" t="e">
        <f>J11/$J$7</f>
        <v>#DIV/0!</v>
      </c>
    </row>
    <row r="12" spans="1:11" ht="12">
      <c r="A12" s="25" t="s">
        <v>70</v>
      </c>
      <c r="B12" s="45">
        <f>SUM('GuV  Detail'!B21:M21)</f>
        <v>0</v>
      </c>
      <c r="C12" s="46" t="e">
        <f>B12/$B$7</f>
        <v>#DIV/0!</v>
      </c>
      <c r="D12" s="43">
        <f>SUM('GuV  Detail'!N21:Q21)</f>
        <v>0</v>
      </c>
      <c r="E12" s="46" t="e">
        <f>D12/$D$7</f>
        <v>#DIV/0!</v>
      </c>
      <c r="F12" s="43">
        <f>SUM('GuV  Detail'!R21:U21)</f>
        <v>0</v>
      </c>
      <c r="G12" s="46" t="e">
        <f>F12/$F$7</f>
        <v>#DIV/0!</v>
      </c>
      <c r="H12" s="45">
        <f>SUM('GuV  Detail'!V21:W21)</f>
        <v>0</v>
      </c>
      <c r="I12" s="46" t="e">
        <f>H12/$H$7</f>
        <v>#DIV/0!</v>
      </c>
      <c r="J12" s="45">
        <f>SUM('GuV  Detail'!X21:Y21)</f>
        <v>0</v>
      </c>
      <c r="K12" s="46" t="e">
        <f>J12/$J$7</f>
        <v>#DIV/0!</v>
      </c>
    </row>
    <row r="13" spans="1:11" ht="12">
      <c r="A13" s="25" t="s">
        <v>71</v>
      </c>
      <c r="B13" s="45">
        <f>SUM('GuV  Detail'!B22:M22)</f>
        <v>0</v>
      </c>
      <c r="C13" s="46" t="e">
        <f>B13/$B$7</f>
        <v>#DIV/0!</v>
      </c>
      <c r="D13" s="43">
        <f>SUM('GuV  Detail'!N22:Q22)</f>
        <v>0</v>
      </c>
      <c r="E13" s="46" t="e">
        <f>D13/$D$7</f>
        <v>#DIV/0!</v>
      </c>
      <c r="F13" s="43">
        <f>SUM('GuV  Detail'!R22:U22)</f>
        <v>0</v>
      </c>
      <c r="G13" s="46" t="e">
        <f>F13/$F$7</f>
        <v>#DIV/0!</v>
      </c>
      <c r="H13" s="45">
        <f>SUM('GuV  Detail'!V22:W22)</f>
        <v>0</v>
      </c>
      <c r="I13" s="46" t="e">
        <f>H13/$H$7</f>
        <v>#DIV/0!</v>
      </c>
      <c r="J13" s="45">
        <f>SUM('GuV  Detail'!X22:Y22)</f>
        <v>0</v>
      </c>
      <c r="K13" s="46" t="e">
        <f>J13/$J$7</f>
        <v>#DIV/0!</v>
      </c>
    </row>
    <row r="14" spans="1:11" ht="12">
      <c r="A14" s="149"/>
      <c r="B14" s="142"/>
      <c r="C14" s="143"/>
      <c r="D14" s="144"/>
      <c r="E14" s="143"/>
      <c r="F14" s="144"/>
      <c r="G14" s="143"/>
      <c r="H14" s="142"/>
      <c r="I14" s="143"/>
      <c r="J14" s="142"/>
      <c r="K14" s="143"/>
    </row>
    <row r="15" spans="1:11" ht="12">
      <c r="A15" s="145" t="s">
        <v>13</v>
      </c>
      <c r="B15" s="146">
        <f>B10-SUM(B11:B13)</f>
        <v>0</v>
      </c>
      <c r="C15" s="147" t="e">
        <f>B15/$B$7</f>
        <v>#DIV/0!</v>
      </c>
      <c r="D15" s="148">
        <f>D10-SUM(D11:D13)</f>
        <v>0</v>
      </c>
      <c r="E15" s="147" t="e">
        <f>D15/$D$7</f>
        <v>#DIV/0!</v>
      </c>
      <c r="F15" s="148">
        <f>F10-SUM(F11:F13)</f>
        <v>0</v>
      </c>
      <c r="G15" s="147" t="e">
        <f>F15/$F$7</f>
        <v>#DIV/0!</v>
      </c>
      <c r="H15" s="146">
        <f>H10-SUM(H11:H13)</f>
        <v>0</v>
      </c>
      <c r="I15" s="147" t="e">
        <f>H15/$H$7</f>
        <v>#DIV/0!</v>
      </c>
      <c r="J15" s="146">
        <f>J10-SUM(J11:J13)</f>
        <v>0</v>
      </c>
      <c r="K15" s="147" t="e">
        <f>J15/$J$7</f>
        <v>#DIV/0!</v>
      </c>
    </row>
    <row r="16" spans="1:11" ht="12">
      <c r="A16" s="25" t="s">
        <v>23</v>
      </c>
      <c r="B16" s="45">
        <f>SUM('GuV  Detail'!B31:M31)</f>
        <v>0</v>
      </c>
      <c r="C16" s="46" t="e">
        <f>B16/$B$7</f>
        <v>#DIV/0!</v>
      </c>
      <c r="D16" s="43">
        <f>SUM('GuV  Detail'!N31:Q31)</f>
        <v>0</v>
      </c>
      <c r="E16" s="46" t="e">
        <f>D16/$D$7</f>
        <v>#DIV/0!</v>
      </c>
      <c r="F16" s="43">
        <f>SUM('GuV  Detail'!R31:U31)</f>
        <v>0</v>
      </c>
      <c r="G16" s="46" t="e">
        <f>F16/$F$7</f>
        <v>#DIV/0!</v>
      </c>
      <c r="H16" s="45">
        <f>SUM('GuV  Detail'!V31:W31)</f>
        <v>0</v>
      </c>
      <c r="I16" s="46" t="e">
        <f>H16/$H$7</f>
        <v>#DIV/0!</v>
      </c>
      <c r="J16" s="45">
        <f>SUM('GuV  Detail'!X31:Y31)</f>
        <v>0</v>
      </c>
      <c r="K16" s="46" t="e">
        <f>J16/$J$7</f>
        <v>#DIV/0!</v>
      </c>
    </row>
    <row r="17" spans="1:11" ht="12">
      <c r="A17" s="25" t="s">
        <v>100</v>
      </c>
      <c r="B17" s="45">
        <f>SUM('GuV  Detail'!B32:M32)</f>
        <v>0</v>
      </c>
      <c r="C17" s="46" t="e">
        <f>B17/$B$7</f>
        <v>#DIV/0!</v>
      </c>
      <c r="D17" s="43">
        <f>SUM('GuV  Detail'!N32:Q32)</f>
        <v>0</v>
      </c>
      <c r="E17" s="46" t="e">
        <f>D17/$D$7</f>
        <v>#DIV/0!</v>
      </c>
      <c r="F17" s="43">
        <f>SUM('GuV  Detail'!R32:U32)</f>
        <v>0</v>
      </c>
      <c r="G17" s="46" t="e">
        <f>F17/$F$7</f>
        <v>#DIV/0!</v>
      </c>
      <c r="H17" s="45">
        <f>SUM('GuV  Detail'!V32:W32)</f>
        <v>0</v>
      </c>
      <c r="I17" s="46" t="e">
        <f>H17/$H$7</f>
        <v>#DIV/0!</v>
      </c>
      <c r="J17" s="45">
        <f>SUM('GuV  Detail'!X32:Y32)</f>
        <v>0</v>
      </c>
      <c r="K17" s="46" t="e">
        <f>J17/$J$7</f>
        <v>#DIV/0!</v>
      </c>
    </row>
    <row r="18" spans="1:11" ht="12">
      <c r="A18" s="149"/>
      <c r="B18" s="142"/>
      <c r="C18" s="143"/>
      <c r="D18" s="144"/>
      <c r="E18" s="143"/>
      <c r="F18" s="144"/>
      <c r="G18" s="143"/>
      <c r="H18" s="142"/>
      <c r="I18" s="143"/>
      <c r="J18" s="142"/>
      <c r="K18" s="143"/>
    </row>
    <row r="19" spans="1:11" ht="12">
      <c r="A19" s="145" t="s">
        <v>78</v>
      </c>
      <c r="B19" s="146">
        <f>B15-SUM(B16:B17)</f>
        <v>0</v>
      </c>
      <c r="C19" s="147" t="e">
        <f>B19/$B$7</f>
        <v>#DIV/0!</v>
      </c>
      <c r="D19" s="148">
        <f>D15-SUM(D16:D17)</f>
        <v>0</v>
      </c>
      <c r="E19" s="147" t="e">
        <f>D19/$D$7</f>
        <v>#DIV/0!</v>
      </c>
      <c r="F19" s="148">
        <f>F15-SUM(F16:F17)</f>
        <v>0</v>
      </c>
      <c r="G19" s="147" t="e">
        <f>F19/$F$7</f>
        <v>#DIV/0!</v>
      </c>
      <c r="H19" s="146">
        <f>H15-SUM(H16:H17)</f>
        <v>0</v>
      </c>
      <c r="I19" s="147" t="e">
        <f>H19/$H$7</f>
        <v>#DIV/0!</v>
      </c>
      <c r="J19" s="146">
        <f>J15-SUM(J16:J17)</f>
        <v>0</v>
      </c>
      <c r="K19" s="147" t="e">
        <f>J19/$J$7</f>
        <v>#DIV/0!</v>
      </c>
    </row>
    <row r="20" spans="1:11" ht="12">
      <c r="A20" s="25" t="s">
        <v>91</v>
      </c>
      <c r="B20" s="45">
        <f>-Ertragsteuern!E26-Ertragsteuern!E41</f>
        <v>0</v>
      </c>
      <c r="C20" s="46" t="e">
        <f>B20/$B$7</f>
        <v>#DIV/0!</v>
      </c>
      <c r="D20" s="43">
        <f>-Ertragsteuern!F26-Ertragsteuern!F41</f>
        <v>0</v>
      </c>
      <c r="E20" s="46" t="e">
        <f>D20/$D$7</f>
        <v>#DIV/0!</v>
      </c>
      <c r="F20" s="43">
        <f>-Ertragsteuern!G26-Ertragsteuern!G41</f>
        <v>0</v>
      </c>
      <c r="G20" s="46" t="e">
        <f>F20/$F$7</f>
        <v>#DIV/0!</v>
      </c>
      <c r="H20" s="45">
        <f>-Ertragsteuern!H26-Ertragsteuern!H41</f>
        <v>0</v>
      </c>
      <c r="I20" s="46" t="e">
        <f>H20/$H$7</f>
        <v>#DIV/0!</v>
      </c>
      <c r="J20" s="45">
        <f>-Ertragsteuern!I26-Ertragsteuern!I41</f>
        <v>0</v>
      </c>
      <c r="K20" s="46" t="e">
        <f>J20/$J$7</f>
        <v>#DIV/0!</v>
      </c>
    </row>
    <row r="21" spans="1:11" ht="12">
      <c r="A21" s="149"/>
      <c r="B21" s="142"/>
      <c r="C21" s="143"/>
      <c r="D21" s="144"/>
      <c r="E21" s="143"/>
      <c r="F21" s="144"/>
      <c r="G21" s="143"/>
      <c r="H21" s="142"/>
      <c r="I21" s="143"/>
      <c r="J21" s="142"/>
      <c r="K21" s="143"/>
    </row>
    <row r="22" spans="1:11" ht="12">
      <c r="A22" s="145" t="s">
        <v>155</v>
      </c>
      <c r="B22" s="146">
        <f>B19-B20</f>
        <v>0</v>
      </c>
      <c r="C22" s="147" t="e">
        <f>B22/$B$7</f>
        <v>#DIV/0!</v>
      </c>
      <c r="D22" s="148">
        <f>D19-D20</f>
        <v>0</v>
      </c>
      <c r="E22" s="147" t="e">
        <f>D22/$D$7</f>
        <v>#DIV/0!</v>
      </c>
      <c r="F22" s="148">
        <f>F19-F20</f>
        <v>0</v>
      </c>
      <c r="G22" s="147" t="e">
        <f>F22/$F$7</f>
        <v>#DIV/0!</v>
      </c>
      <c r="H22" s="146">
        <f>H19-H20</f>
        <v>0</v>
      </c>
      <c r="I22" s="147" t="e">
        <f>H22/$H$7</f>
        <v>#DIV/0!</v>
      </c>
      <c r="J22" s="146">
        <f>J19-J20</f>
        <v>0</v>
      </c>
      <c r="K22" s="147" t="e">
        <f>J22/$J$7</f>
        <v>#DIV/0!</v>
      </c>
    </row>
    <row r="23" spans="1:11" ht="12">
      <c r="A23" s="21"/>
      <c r="B23" s="3"/>
      <c r="C23" s="10"/>
      <c r="D23" s="3"/>
      <c r="E23" s="10"/>
      <c r="F23" s="3"/>
      <c r="G23" s="10"/>
      <c r="H23" s="3"/>
      <c r="I23" s="10"/>
      <c r="J23" s="3"/>
      <c r="K23" s="10"/>
    </row>
    <row r="24" spans="1:11" ht="12">
      <c r="A24" s="21" t="s">
        <v>27</v>
      </c>
      <c r="B24" s="50">
        <f>Personalkostenplanung!$B$27</f>
        <v>0</v>
      </c>
      <c r="C24" s="20"/>
      <c r="D24" s="50">
        <f>Personalkostenplanung!$D$27</f>
        <v>0</v>
      </c>
      <c r="E24" s="20"/>
      <c r="F24" s="50">
        <f>Personalkostenplanung!$F$27</f>
        <v>0</v>
      </c>
      <c r="G24" s="20"/>
      <c r="H24" s="50">
        <f>Personalkostenplanung!$H$27</f>
        <v>0</v>
      </c>
      <c r="I24" s="20"/>
      <c r="J24" s="50">
        <f>Personalkostenplanung!$J$27</f>
        <v>0</v>
      </c>
      <c r="K24" s="20"/>
    </row>
    <row r="25" spans="1:11" ht="12">
      <c r="A25" s="22"/>
      <c r="B25" s="12"/>
      <c r="C25" s="10"/>
      <c r="D25" s="12"/>
      <c r="E25" s="10"/>
      <c r="F25" s="12"/>
      <c r="G25" s="10"/>
      <c r="H25" s="12"/>
      <c r="I25" s="10"/>
      <c r="J25" s="12"/>
      <c r="K25" s="10"/>
    </row>
    <row r="26" spans="1:11" ht="12">
      <c r="A26" s="21" t="s">
        <v>14</v>
      </c>
      <c r="B26" s="12"/>
      <c r="C26" s="10"/>
      <c r="D26" s="12"/>
      <c r="E26" s="10"/>
      <c r="F26" s="12"/>
      <c r="G26" s="10"/>
      <c r="H26" s="12"/>
      <c r="I26" s="10"/>
      <c r="J26" s="12"/>
      <c r="K26" s="10"/>
    </row>
    <row r="27" spans="1:11" ht="12">
      <c r="A27" s="22" t="s">
        <v>79</v>
      </c>
      <c r="B27" s="45">
        <f>B2/12</f>
        <v>0</v>
      </c>
      <c r="C27" s="10"/>
      <c r="D27" s="45">
        <f>D2/12</f>
        <v>0</v>
      </c>
      <c r="E27" s="10"/>
      <c r="F27" s="45">
        <f>F2/12</f>
        <v>0</v>
      </c>
      <c r="G27" s="10"/>
      <c r="H27" s="45">
        <f>H2/12</f>
        <v>0</v>
      </c>
      <c r="I27" s="10"/>
      <c r="J27" s="45">
        <f>J2/12</f>
        <v>0</v>
      </c>
      <c r="K27" s="10"/>
    </row>
    <row r="28" spans="1:11" ht="12">
      <c r="A28" s="22" t="s">
        <v>80</v>
      </c>
      <c r="B28" s="45">
        <f>B15/12</f>
        <v>0</v>
      </c>
      <c r="C28" s="10"/>
      <c r="D28" s="45">
        <f>D15/12</f>
        <v>0</v>
      </c>
      <c r="E28" s="10"/>
      <c r="F28" s="45">
        <f>F15/12</f>
        <v>0</v>
      </c>
      <c r="G28" s="10"/>
      <c r="H28" s="45">
        <f>H15/12</f>
        <v>0</v>
      </c>
      <c r="I28" s="10"/>
      <c r="J28" s="45">
        <f>J15/12</f>
        <v>0</v>
      </c>
      <c r="K28" s="10"/>
    </row>
    <row r="29" spans="1:11" s="11" customFormat="1" ht="12">
      <c r="A29" s="22" t="s">
        <v>81</v>
      </c>
      <c r="B29" s="45" t="e">
        <f>B15/B24</f>
        <v>#DIV/0!</v>
      </c>
      <c r="C29" s="10"/>
      <c r="D29" s="45" t="e">
        <f>D15/D24</f>
        <v>#DIV/0!</v>
      </c>
      <c r="E29" s="10"/>
      <c r="F29" s="45" t="e">
        <f>F15/F24</f>
        <v>#DIV/0!</v>
      </c>
      <c r="G29" s="10"/>
      <c r="H29" s="45" t="e">
        <f>H15/H24</f>
        <v>#DIV/0!</v>
      </c>
      <c r="I29" s="10"/>
      <c r="J29" s="45" t="e">
        <f>J15/J24</f>
        <v>#DIV/0!</v>
      </c>
      <c r="K29" s="10"/>
    </row>
    <row r="30" spans="1:11" s="11" customFormat="1" ht="12">
      <c r="A30" s="51" t="s">
        <v>82</v>
      </c>
      <c r="B30" s="45" t="e">
        <f>B11/B24</f>
        <v>#DIV/0!</v>
      </c>
      <c r="C30" s="6"/>
      <c r="D30" s="45" t="e">
        <f>D11/D24</f>
        <v>#DIV/0!</v>
      </c>
      <c r="E30" s="6"/>
      <c r="F30" s="45" t="e">
        <f>F11/F24</f>
        <v>#DIV/0!</v>
      </c>
      <c r="G30" s="6"/>
      <c r="H30" s="45" t="e">
        <f>H11/H24</f>
        <v>#DIV/0!</v>
      </c>
      <c r="I30" s="6"/>
      <c r="J30" s="45" t="e">
        <f>J11/J24</f>
        <v>#DIV/0!</v>
      </c>
      <c r="K30" s="6"/>
    </row>
    <row r="31" spans="1:11" s="11" customFormat="1" ht="12">
      <c r="A31" s="51" t="s">
        <v>83</v>
      </c>
      <c r="B31" s="45">
        <f>B15+B12</f>
        <v>0</v>
      </c>
      <c r="C31" s="6"/>
      <c r="D31" s="45">
        <f>D15+D12</f>
        <v>0</v>
      </c>
      <c r="E31" s="6"/>
      <c r="F31" s="45">
        <f>F15+F12</f>
        <v>0</v>
      </c>
      <c r="G31" s="6"/>
      <c r="H31" s="45">
        <f>H15+H12</f>
        <v>0</v>
      </c>
      <c r="I31" s="6"/>
      <c r="J31" s="45">
        <f>J15+J12</f>
        <v>0</v>
      </c>
      <c r="K31" s="6"/>
    </row>
    <row r="32" spans="1:11" s="11" customFormat="1" ht="12">
      <c r="A32" s="51" t="s">
        <v>84</v>
      </c>
      <c r="B32" s="45">
        <f>B22+B12</f>
        <v>0</v>
      </c>
      <c r="C32" s="10"/>
      <c r="D32" s="45">
        <f>D22+D12</f>
        <v>0</v>
      </c>
      <c r="E32" s="10"/>
      <c r="F32" s="45">
        <f>F22+F12</f>
        <v>0</v>
      </c>
      <c r="G32" s="10"/>
      <c r="H32" s="45">
        <f>H22+H12</f>
        <v>0</v>
      </c>
      <c r="I32" s="10"/>
      <c r="J32" s="45">
        <f>J22+J12</f>
        <v>0</v>
      </c>
      <c r="K32" s="10"/>
    </row>
    <row r="33" spans="1:11" s="11" customFormat="1" ht="12.75" thickBot="1">
      <c r="A33" s="52" t="s">
        <v>85</v>
      </c>
      <c r="B33" s="47"/>
      <c r="C33" s="48" t="e">
        <f>C22</f>
        <v>#DIV/0!</v>
      </c>
      <c r="D33" s="47"/>
      <c r="E33" s="48" t="e">
        <f>E22</f>
        <v>#DIV/0!</v>
      </c>
      <c r="F33" s="47"/>
      <c r="G33" s="48" t="e">
        <f>G22</f>
        <v>#DIV/0!</v>
      </c>
      <c r="H33" s="47"/>
      <c r="I33" s="48" t="e">
        <f>I22</f>
        <v>#DIV/0!</v>
      </c>
      <c r="J33" s="47"/>
      <c r="K33" s="48" t="e">
        <f>K22</f>
        <v>#DIV/0!</v>
      </c>
    </row>
    <row r="35" ht="12">
      <c r="A35" s="275" t="s">
        <v>213</v>
      </c>
    </row>
    <row r="36" spans="1:11" ht="12">
      <c r="A36" s="276" t="s">
        <v>210</v>
      </c>
      <c r="B36" s="277">
        <f>+'Liquiditätsplanung Übersicht'!B11</f>
        <v>0</v>
      </c>
      <c r="C36" s="278"/>
      <c r="D36" s="277">
        <f>+'Liquiditätsplanung Übersicht'!D11</f>
        <v>0</v>
      </c>
      <c r="E36" s="278"/>
      <c r="F36" s="277">
        <f>+'Liquiditätsplanung Übersicht'!F11</f>
        <v>0</v>
      </c>
      <c r="G36" s="278"/>
      <c r="H36" s="277">
        <f>+'Liquiditätsplanung Übersicht'!H11</f>
        <v>0</v>
      </c>
      <c r="I36" s="278"/>
      <c r="J36" s="277">
        <f>+'Liquiditätsplanung Übersicht'!J11</f>
        <v>0</v>
      </c>
      <c r="K36" s="279"/>
    </row>
    <row r="37" spans="1:11" ht="12">
      <c r="A37" s="280" t="s">
        <v>211</v>
      </c>
      <c r="B37" s="45">
        <f>+B22-B36</f>
        <v>0</v>
      </c>
      <c r="C37" s="10"/>
      <c r="D37" s="45">
        <f>+D22-D36</f>
        <v>0</v>
      </c>
      <c r="E37" s="10"/>
      <c r="F37" s="45">
        <f>+F22-F36</f>
        <v>0</v>
      </c>
      <c r="G37" s="10"/>
      <c r="H37" s="45">
        <f>+H22-H36</f>
        <v>0</v>
      </c>
      <c r="I37" s="10"/>
      <c r="J37" s="45">
        <f>+J22-J36</f>
        <v>0</v>
      </c>
      <c r="K37" s="281"/>
    </row>
    <row r="38" spans="1:11" ht="12">
      <c r="A38" s="282" t="s">
        <v>212</v>
      </c>
      <c r="B38" s="286" t="e">
        <f>+B37/B7</f>
        <v>#DIV/0!</v>
      </c>
      <c r="C38" s="284"/>
      <c r="D38" s="283" t="e">
        <f>+D37/D7</f>
        <v>#DIV/0!</v>
      </c>
      <c r="E38" s="284"/>
      <c r="F38" s="283" t="e">
        <f>+F37/F7</f>
        <v>#DIV/0!</v>
      </c>
      <c r="G38" s="284"/>
      <c r="H38" s="283" t="e">
        <f>+H37/H7</f>
        <v>#DIV/0!</v>
      </c>
      <c r="I38" s="284"/>
      <c r="J38" s="283" t="e">
        <f>+J37/J7</f>
        <v>#DIV/0!</v>
      </c>
      <c r="K38" s="285"/>
    </row>
    <row r="40" ht="12">
      <c r="A40" s="72" t="s">
        <v>101</v>
      </c>
    </row>
    <row r="41" ht="12">
      <c r="A41" s="71" t="s">
        <v>111</v>
      </c>
    </row>
    <row r="43" spans="1:10" ht="12">
      <c r="A43" s="273" t="s">
        <v>209</v>
      </c>
      <c r="B43" s="274">
        <f>+B11-Personalkostenplanung!C27</f>
        <v>0</v>
      </c>
      <c r="D43" s="274">
        <f>+D11-Personalkostenplanung!E27</f>
        <v>0</v>
      </c>
      <c r="F43" s="274">
        <f>+F11-Personalkostenplanung!G27</f>
        <v>0</v>
      </c>
      <c r="H43" s="274">
        <f>+H11-Personalkostenplanung!I27</f>
        <v>0</v>
      </c>
      <c r="J43" s="274">
        <f>+J11-Personalkostenplanung!K27</f>
        <v>0</v>
      </c>
    </row>
  </sheetData>
  <sheetProtection/>
  <mergeCells count="5">
    <mergeCell ref="J1:K1"/>
    <mergeCell ref="B1:C1"/>
    <mergeCell ref="D1:E1"/>
    <mergeCell ref="F1:G1"/>
    <mergeCell ref="H1:I1"/>
  </mergeCells>
  <printOptions/>
  <pageMargins left="0.7874015748031497" right="0.3937007874015748" top="1.39" bottom="0.66" header="0.8" footer="0.22"/>
  <pageSetup fitToHeight="1" fitToWidth="1" horizontalDpi="300" verticalDpi="300" orientation="landscape" paperSize="9" scale="83" r:id="rId1"/>
  <headerFooter alignWithMargins="0">
    <oddHeader>&amp;L&amp;"Arial,Fett"Gewinn- und Verlustrechnung (Übersicht)&amp;"Arial,Standard"
Gründungsvorhaben:
Team ID:&amp;C&amp;"Arial,Standard"&amp;8               &amp;R&amp;"Arial,Fett"start2grow 2016</oddHeader>
    <oddFooter>&amp;L&amp;"Arial,Standard"&amp;8Unverbindliche Vorlage. Aufbau, Beschriftungen und Formeln sind im Einzelfall vollständig zu prüfen und ggf. zu ändern.&amp;R&amp;"Arial,Standard"&amp;8info@start2grow.de
Mit freundlicher Unterstützung der WIECON 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showZeros="0" zoomScalePageLayoutView="0" workbookViewId="0" topLeftCell="A1">
      <pane xSplit="1" ySplit="2" topLeftCell="B36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C42" sqref="C42"/>
    </sheetView>
  </sheetViews>
  <sheetFormatPr defaultColWidth="11.421875" defaultRowHeight="12.75" customHeight="1" outlineLevelRow="1"/>
  <cols>
    <col min="1" max="1" width="35.00390625" style="1" customWidth="1"/>
    <col min="2" max="2" width="7.57421875" style="1" customWidth="1"/>
    <col min="3" max="3" width="7.7109375" style="1" customWidth="1"/>
    <col min="4" max="4" width="8.57421875" style="1" customWidth="1"/>
    <col min="5" max="5" width="8.421875" style="1" customWidth="1"/>
    <col min="6" max="6" width="8.28125" style="1" customWidth="1"/>
    <col min="7" max="19" width="8.421875" style="1" bestFit="1" customWidth="1"/>
    <col min="20" max="20" width="8.421875" style="4" bestFit="1" customWidth="1"/>
    <col min="21" max="21" width="8.421875" style="1" bestFit="1" customWidth="1"/>
    <col min="22" max="25" width="9.28125" style="1" bestFit="1" customWidth="1"/>
    <col min="26" max="16384" width="11.421875" style="1" customWidth="1"/>
  </cols>
  <sheetData>
    <row r="1" spans="1:25" ht="12.75" customHeight="1">
      <c r="A1" s="106"/>
      <c r="B1" s="107"/>
      <c r="C1" s="107"/>
      <c r="D1" s="107"/>
      <c r="E1" s="107"/>
      <c r="F1" s="108"/>
      <c r="G1" s="109" t="str">
        <f>'Invest.- u. AfA-Plan'!$G$1</f>
        <v>1. Jahr</v>
      </c>
      <c r="H1" s="110"/>
      <c r="I1" s="108"/>
      <c r="J1" s="108"/>
      <c r="K1" s="108"/>
      <c r="L1" s="108"/>
      <c r="M1" s="111"/>
      <c r="N1" s="108"/>
      <c r="O1" s="112" t="str">
        <f>'Invest.- u. AfA-Plan'!$O$1</f>
        <v>2. Jahr</v>
      </c>
      <c r="P1" s="110"/>
      <c r="Q1" s="111"/>
      <c r="R1" s="108"/>
      <c r="S1" s="112" t="str">
        <f>'Invest.- u. AfA-Plan'!$S$1</f>
        <v>3. Jahr</v>
      </c>
      <c r="T1" s="110"/>
      <c r="U1" s="111"/>
      <c r="V1" s="112" t="str">
        <f>'Invest.- u. AfA-Plan'!$V$1</f>
        <v>4. Jahr</v>
      </c>
      <c r="W1" s="113"/>
      <c r="X1" s="112" t="str">
        <f>'Invest.- u. AfA-Plan'!$X$1</f>
        <v>5. Jahr</v>
      </c>
      <c r="Y1" s="114"/>
    </row>
    <row r="2" spans="1:25" s="2" customFormat="1" ht="12.75" customHeight="1" thickBot="1">
      <c r="A2" s="115" t="str">
        <f>'Invest.- u. AfA-Plan'!A2</f>
        <v>Planperiode</v>
      </c>
      <c r="B2" s="116">
        <f>'Invest.- u. AfA-Plan'!B2</f>
        <v>1</v>
      </c>
      <c r="C2" s="116">
        <f>'Invest.- u. AfA-Plan'!C2</f>
        <v>2</v>
      </c>
      <c r="D2" s="116">
        <f>'Invest.- u. AfA-Plan'!D2</f>
        <v>3</v>
      </c>
      <c r="E2" s="116">
        <f>'Invest.- u. AfA-Plan'!E2</f>
        <v>4</v>
      </c>
      <c r="F2" s="116">
        <f>'Invest.- u. AfA-Plan'!F2</f>
        <v>5</v>
      </c>
      <c r="G2" s="116">
        <f>'Invest.- u. AfA-Plan'!G2</f>
        <v>6</v>
      </c>
      <c r="H2" s="116">
        <f>'Invest.- u. AfA-Plan'!H2</f>
        <v>7</v>
      </c>
      <c r="I2" s="116">
        <f>'Invest.- u. AfA-Plan'!I2</f>
        <v>8</v>
      </c>
      <c r="J2" s="116">
        <f>'Invest.- u. AfA-Plan'!J2</f>
        <v>9</v>
      </c>
      <c r="K2" s="116">
        <f>'Invest.- u. AfA-Plan'!K2</f>
        <v>10</v>
      </c>
      <c r="L2" s="116">
        <f>'Invest.- u. AfA-Plan'!L2</f>
        <v>11</v>
      </c>
      <c r="M2" s="117">
        <f>'Invest.- u. AfA-Plan'!M2</f>
        <v>12</v>
      </c>
      <c r="N2" s="116" t="str">
        <f>'Invest.- u. AfA-Plan'!N2</f>
        <v>I</v>
      </c>
      <c r="O2" s="116" t="str">
        <f>'Invest.- u. AfA-Plan'!O2</f>
        <v>II</v>
      </c>
      <c r="P2" s="116" t="str">
        <f>'Invest.- u. AfA-Plan'!P2</f>
        <v>III</v>
      </c>
      <c r="Q2" s="117" t="str">
        <f>'Invest.- u. AfA-Plan'!Q2</f>
        <v>IV</v>
      </c>
      <c r="R2" s="116" t="str">
        <f>'Invest.- u. AfA-Plan'!R2</f>
        <v>I</v>
      </c>
      <c r="S2" s="116" t="str">
        <f>'Invest.- u. AfA-Plan'!S2</f>
        <v>II</v>
      </c>
      <c r="T2" s="116" t="str">
        <f>'Invest.- u. AfA-Plan'!T2</f>
        <v>III</v>
      </c>
      <c r="U2" s="117" t="str">
        <f>'Invest.- u. AfA-Plan'!U2</f>
        <v>IV</v>
      </c>
      <c r="V2" s="116" t="str">
        <f>'Invest.- u. AfA-Plan'!V2</f>
        <v>I-II</v>
      </c>
      <c r="W2" s="117" t="str">
        <f>'Invest.- u. AfA-Plan'!W2</f>
        <v>III-IV</v>
      </c>
      <c r="X2" s="116" t="str">
        <f>'Invest.- u. AfA-Plan'!X2</f>
        <v>I-II</v>
      </c>
      <c r="Y2" s="117" t="str">
        <f>'Invest.- u. AfA-Plan'!Y2</f>
        <v>III-IV</v>
      </c>
    </row>
    <row r="3" spans="1:25" s="2" customFormat="1" ht="12.75" customHeight="1">
      <c r="A3" s="21" t="s">
        <v>89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2"/>
      <c r="N3" s="40"/>
      <c r="O3" s="40"/>
      <c r="P3" s="40"/>
      <c r="Q3" s="42"/>
      <c r="R3" s="40"/>
      <c r="S3" s="40"/>
      <c r="T3" s="40"/>
      <c r="U3" s="42"/>
      <c r="V3" s="40"/>
      <c r="W3" s="42"/>
      <c r="X3" s="40"/>
      <c r="Y3" s="42"/>
    </row>
    <row r="4" spans="1:25" s="2" customFormat="1" ht="12.75" customHeight="1">
      <c r="A4" s="21" t="s">
        <v>12</v>
      </c>
      <c r="B4" s="40">
        <f>B5+B10</f>
        <v>0</v>
      </c>
      <c r="C4" s="40">
        <f aca="true" t="shared" si="0" ref="C4:Y4">C5+C10</f>
        <v>0</v>
      </c>
      <c r="D4" s="40">
        <f t="shared" si="0"/>
        <v>0</v>
      </c>
      <c r="E4" s="40">
        <f t="shared" si="0"/>
        <v>0</v>
      </c>
      <c r="F4" s="40">
        <f t="shared" si="0"/>
        <v>0</v>
      </c>
      <c r="G4" s="40">
        <f t="shared" si="0"/>
        <v>0</v>
      </c>
      <c r="H4" s="40">
        <f t="shared" si="0"/>
        <v>0</v>
      </c>
      <c r="I4" s="40">
        <f t="shared" si="0"/>
        <v>0</v>
      </c>
      <c r="J4" s="40">
        <f t="shared" si="0"/>
        <v>0</v>
      </c>
      <c r="K4" s="40">
        <f t="shared" si="0"/>
        <v>0</v>
      </c>
      <c r="L4" s="40">
        <f t="shared" si="0"/>
        <v>0</v>
      </c>
      <c r="M4" s="41">
        <f t="shared" si="0"/>
        <v>0</v>
      </c>
      <c r="N4" s="40">
        <f t="shared" si="0"/>
        <v>0</v>
      </c>
      <c r="O4" s="40">
        <f t="shared" si="0"/>
        <v>0</v>
      </c>
      <c r="P4" s="40">
        <f t="shared" si="0"/>
        <v>0</v>
      </c>
      <c r="Q4" s="41">
        <f t="shared" si="0"/>
        <v>0</v>
      </c>
      <c r="R4" s="40">
        <f t="shared" si="0"/>
        <v>0</v>
      </c>
      <c r="S4" s="40">
        <f t="shared" si="0"/>
        <v>0</v>
      </c>
      <c r="T4" s="40">
        <f t="shared" si="0"/>
        <v>0</v>
      </c>
      <c r="U4" s="41">
        <f t="shared" si="0"/>
        <v>0</v>
      </c>
      <c r="V4" s="40">
        <f t="shared" si="0"/>
        <v>0</v>
      </c>
      <c r="W4" s="41">
        <f t="shared" si="0"/>
        <v>0</v>
      </c>
      <c r="X4" s="40">
        <f t="shared" si="0"/>
        <v>0</v>
      </c>
      <c r="Y4" s="41">
        <f t="shared" si="0"/>
        <v>0</v>
      </c>
    </row>
    <row r="5" spans="1:25" s="2" customFormat="1" ht="12.75" customHeight="1">
      <c r="A5" s="22" t="s">
        <v>10</v>
      </c>
      <c r="B5" s="55">
        <f>CHOOSE(Annahmen!$B$39+1,'Liquiditätsplanung Detail'!B6,'Liquiditätsplanung Detail'!B7,'Liquiditätsplanung Detail'!B8,'Liquiditätsplanung Detail'!B9)</f>
        <v>0</v>
      </c>
      <c r="C5" s="55">
        <f>CHOOSE(Annahmen!$B$39+1,'Liquiditätsplanung Detail'!C6,'Liquiditätsplanung Detail'!C7,'Liquiditätsplanung Detail'!C8,'Liquiditätsplanung Detail'!C9)</f>
        <v>0</v>
      </c>
      <c r="D5" s="55">
        <f>CHOOSE(Annahmen!$B$39+1,'Liquiditätsplanung Detail'!D6,'Liquiditätsplanung Detail'!D7,'Liquiditätsplanung Detail'!D8,'Liquiditätsplanung Detail'!D9)</f>
        <v>0</v>
      </c>
      <c r="E5" s="55">
        <f>CHOOSE(Annahmen!$B$39+1,'Liquiditätsplanung Detail'!E6,'Liquiditätsplanung Detail'!E7,'Liquiditätsplanung Detail'!E8,'Liquiditätsplanung Detail'!E9)</f>
        <v>0</v>
      </c>
      <c r="F5" s="55">
        <f>CHOOSE(Annahmen!$B$39+1,'Liquiditätsplanung Detail'!F6,'Liquiditätsplanung Detail'!F7,'Liquiditätsplanung Detail'!F8,'Liquiditätsplanung Detail'!F9)</f>
        <v>0</v>
      </c>
      <c r="G5" s="55">
        <f>CHOOSE(Annahmen!$B$39+1,'Liquiditätsplanung Detail'!G6,'Liquiditätsplanung Detail'!G7,'Liquiditätsplanung Detail'!G8,'Liquiditätsplanung Detail'!G9)</f>
        <v>0</v>
      </c>
      <c r="H5" s="55">
        <f>CHOOSE(Annahmen!$B$39+1,'Liquiditätsplanung Detail'!H6,'Liquiditätsplanung Detail'!H7,'Liquiditätsplanung Detail'!H8,'Liquiditätsplanung Detail'!H9)</f>
        <v>0</v>
      </c>
      <c r="I5" s="55">
        <f>CHOOSE(Annahmen!$B$39+1,'Liquiditätsplanung Detail'!I6,'Liquiditätsplanung Detail'!I7,'Liquiditätsplanung Detail'!I8,'Liquiditätsplanung Detail'!I9)</f>
        <v>0</v>
      </c>
      <c r="J5" s="55">
        <f>CHOOSE(Annahmen!$B$39+1,'Liquiditätsplanung Detail'!J6,'Liquiditätsplanung Detail'!J7,'Liquiditätsplanung Detail'!J8,'Liquiditätsplanung Detail'!J9)</f>
        <v>0</v>
      </c>
      <c r="K5" s="55">
        <f>CHOOSE(Annahmen!$B$39+1,'Liquiditätsplanung Detail'!K6,'Liquiditätsplanung Detail'!K7,'Liquiditätsplanung Detail'!K8,'Liquiditätsplanung Detail'!K9)</f>
        <v>0</v>
      </c>
      <c r="L5" s="55">
        <f>CHOOSE(Annahmen!$B$39+1,'Liquiditätsplanung Detail'!L6,'Liquiditätsplanung Detail'!L7,'Liquiditätsplanung Detail'!L8,'Liquiditätsplanung Detail'!L9)</f>
        <v>0</v>
      </c>
      <c r="M5" s="56">
        <f>CHOOSE(Annahmen!$B$39+1,'Liquiditätsplanung Detail'!M6,'Liquiditätsplanung Detail'!M7,'Liquiditätsplanung Detail'!M8,'Liquiditätsplanung Detail'!M9)</f>
        <v>0</v>
      </c>
      <c r="N5" s="55">
        <f>CHOOSE(Annahmen!$B$39+1,'Liquiditätsplanung Detail'!N6,'Liquiditätsplanung Detail'!N7,'Liquiditätsplanung Detail'!N8,'Liquiditätsplanung Detail'!N9)</f>
        <v>0</v>
      </c>
      <c r="O5" s="55">
        <f>CHOOSE(Annahmen!$B$39+1,'Liquiditätsplanung Detail'!O6,'Liquiditätsplanung Detail'!O7,'Liquiditätsplanung Detail'!O8,'Liquiditätsplanung Detail'!O9)</f>
        <v>0</v>
      </c>
      <c r="P5" s="55">
        <f>CHOOSE(Annahmen!$B$39+1,'Liquiditätsplanung Detail'!P6,'Liquiditätsplanung Detail'!P7,'Liquiditätsplanung Detail'!P8,'Liquiditätsplanung Detail'!P9)</f>
        <v>0</v>
      </c>
      <c r="Q5" s="56">
        <f>CHOOSE(Annahmen!$B$39+1,'Liquiditätsplanung Detail'!Q6,'Liquiditätsplanung Detail'!Q7,'Liquiditätsplanung Detail'!Q8,'Liquiditätsplanung Detail'!Q9)</f>
        <v>0</v>
      </c>
      <c r="R5" s="55">
        <f>CHOOSE(Annahmen!$B$39+1,'Liquiditätsplanung Detail'!R6,'Liquiditätsplanung Detail'!R7,'Liquiditätsplanung Detail'!R8,'Liquiditätsplanung Detail'!R9)</f>
        <v>0</v>
      </c>
      <c r="S5" s="55">
        <f>CHOOSE(Annahmen!$B$39+1,'Liquiditätsplanung Detail'!S6,'Liquiditätsplanung Detail'!S7,'Liquiditätsplanung Detail'!S8,'Liquiditätsplanung Detail'!S9)</f>
        <v>0</v>
      </c>
      <c r="T5" s="55">
        <f>CHOOSE(Annahmen!$B$39+1,'Liquiditätsplanung Detail'!T6,'Liquiditätsplanung Detail'!T7,'Liquiditätsplanung Detail'!T8,'Liquiditätsplanung Detail'!T9)</f>
        <v>0</v>
      </c>
      <c r="U5" s="56">
        <f>CHOOSE(Annahmen!$B$39+1,'Liquiditätsplanung Detail'!U6,'Liquiditätsplanung Detail'!U7,'Liquiditätsplanung Detail'!U8,'Liquiditätsplanung Detail'!U9)</f>
        <v>0</v>
      </c>
      <c r="V5" s="55">
        <f>CHOOSE(Annahmen!$B$39+1,'Liquiditätsplanung Detail'!V6,'Liquiditätsplanung Detail'!V7,'Liquiditätsplanung Detail'!V8,'Liquiditätsplanung Detail'!V9)</f>
        <v>0</v>
      </c>
      <c r="W5" s="56">
        <f>CHOOSE(Annahmen!$B$39+1,'Liquiditätsplanung Detail'!W6,'Liquiditätsplanung Detail'!W7,'Liquiditätsplanung Detail'!W8,'Liquiditätsplanung Detail'!W9)</f>
        <v>0</v>
      </c>
      <c r="X5" s="55">
        <f>CHOOSE(Annahmen!$B$39+1,'Liquiditätsplanung Detail'!X6,'Liquiditätsplanung Detail'!X7,'Liquiditätsplanung Detail'!X8,'Liquiditätsplanung Detail'!X9)</f>
        <v>0</v>
      </c>
      <c r="Y5" s="56">
        <f>CHOOSE(Annahmen!$B$39+1,'Liquiditätsplanung Detail'!Y6,'Liquiditätsplanung Detail'!Y7,'Liquiditätsplanung Detail'!Y8,'Liquiditätsplanung Detail'!Y9)</f>
        <v>0</v>
      </c>
    </row>
    <row r="6" spans="1:25" s="2" customFormat="1" ht="12.75" customHeight="1" outlineLevel="1">
      <c r="A6" s="263" t="s">
        <v>191</v>
      </c>
      <c r="B6" s="55">
        <f>'GuV  Detail'!B4*(1+Annahmen!$B$26*Annahmen!$B$28)</f>
        <v>0</v>
      </c>
      <c r="C6" s="55">
        <f>'GuV  Detail'!C4*(1+Annahmen!$B$26*Annahmen!$B$28)</f>
        <v>0</v>
      </c>
      <c r="D6" s="55">
        <f>'GuV  Detail'!D4*(1+Annahmen!$B$26*Annahmen!$B$28)</f>
        <v>0</v>
      </c>
      <c r="E6" s="55">
        <f>'GuV  Detail'!E4*(1+Annahmen!$B$26*Annahmen!$B$28)</f>
        <v>0</v>
      </c>
      <c r="F6" s="55">
        <f>'GuV  Detail'!F4*(1+Annahmen!$B$26*Annahmen!$B$28)</f>
        <v>0</v>
      </c>
      <c r="G6" s="55">
        <f>'GuV  Detail'!G4*(1+Annahmen!$B$26*Annahmen!$B$28)</f>
        <v>0</v>
      </c>
      <c r="H6" s="55">
        <f>'GuV  Detail'!H4*(1+Annahmen!$B$26*Annahmen!$B$28)</f>
        <v>0</v>
      </c>
      <c r="I6" s="55">
        <f>'GuV  Detail'!I4*(1+Annahmen!$B$26*Annahmen!$B$28)</f>
        <v>0</v>
      </c>
      <c r="J6" s="55">
        <f>'GuV  Detail'!J4*(1+Annahmen!$B$26*Annahmen!$B$28)</f>
        <v>0</v>
      </c>
      <c r="K6" s="55">
        <f>'GuV  Detail'!K4*(1+Annahmen!$B$26*Annahmen!$B$28)</f>
        <v>0</v>
      </c>
      <c r="L6" s="55">
        <f>'GuV  Detail'!L4*(1+Annahmen!$B$26*Annahmen!$B$28)</f>
        <v>0</v>
      </c>
      <c r="M6" s="56">
        <f>'GuV  Detail'!M4*(1+Annahmen!$B$26*Annahmen!$B$28)</f>
        <v>0</v>
      </c>
      <c r="N6" s="55">
        <f>'GuV  Detail'!N4*(1+Annahmen!$B$26*Annahmen!$B$28)</f>
        <v>0</v>
      </c>
      <c r="O6" s="55">
        <f>'GuV  Detail'!O4*(1+Annahmen!$B$26*Annahmen!$B$28)</f>
        <v>0</v>
      </c>
      <c r="P6" s="55">
        <f>'GuV  Detail'!P4*(1+Annahmen!$B$26*Annahmen!$B$28)</f>
        <v>0</v>
      </c>
      <c r="Q6" s="56">
        <f>'GuV  Detail'!Q4*(1+Annahmen!$B$26*Annahmen!$B$28)</f>
        <v>0</v>
      </c>
      <c r="R6" s="55">
        <f>'GuV  Detail'!R4*(1+Annahmen!$B$26*Annahmen!$B$28)</f>
        <v>0</v>
      </c>
      <c r="S6" s="55">
        <f>'GuV  Detail'!S4*(1+Annahmen!$B$26*Annahmen!$B$28)</f>
        <v>0</v>
      </c>
      <c r="T6" s="55">
        <f>'GuV  Detail'!T4*(1+Annahmen!$B$26*Annahmen!$B$28)</f>
        <v>0</v>
      </c>
      <c r="U6" s="56">
        <f>'GuV  Detail'!U4*(1+Annahmen!$B$26*Annahmen!$B$28)</f>
        <v>0</v>
      </c>
      <c r="V6" s="55">
        <f>'GuV  Detail'!V4*(1+Annahmen!$B$26*Annahmen!$B$28)</f>
        <v>0</v>
      </c>
      <c r="W6" s="56">
        <f>'GuV  Detail'!W4*(1+Annahmen!$B$26*Annahmen!$B$28)</f>
        <v>0</v>
      </c>
      <c r="X6" s="55">
        <f>'GuV  Detail'!X4*(1+Annahmen!$B$26*Annahmen!$B$28)</f>
        <v>0</v>
      </c>
      <c r="Y6" s="56">
        <f>'GuV  Detail'!Y4*(1+Annahmen!$B$26*Annahmen!$B$28)</f>
        <v>0</v>
      </c>
    </row>
    <row r="7" spans="1:25" s="2" customFormat="1" ht="12.75" customHeight="1" outlineLevel="1">
      <c r="A7" s="263" t="s">
        <v>192</v>
      </c>
      <c r="B7" s="55"/>
      <c r="C7" s="55">
        <f>'GuV  Detail'!B4*(1+Annahmen!$B$26*Annahmen!$B$28)</f>
        <v>0</v>
      </c>
      <c r="D7" s="55">
        <f>'GuV  Detail'!C4*(1+Annahmen!$B$26*Annahmen!$B$28)</f>
        <v>0</v>
      </c>
      <c r="E7" s="55">
        <f>'GuV  Detail'!D4*(1+Annahmen!$B$26*Annahmen!$B$28)</f>
        <v>0</v>
      </c>
      <c r="F7" s="55">
        <f>'GuV  Detail'!E4*(1+Annahmen!$B$26*Annahmen!$B$28)</f>
        <v>0</v>
      </c>
      <c r="G7" s="55">
        <f>'GuV  Detail'!F4*(1+Annahmen!$B$26*Annahmen!$B$28)</f>
        <v>0</v>
      </c>
      <c r="H7" s="55">
        <f>'GuV  Detail'!G4*(1+Annahmen!$B$26*Annahmen!$B$28)</f>
        <v>0</v>
      </c>
      <c r="I7" s="55">
        <f>'GuV  Detail'!H4*(1+Annahmen!$B$26*Annahmen!$B$28)</f>
        <v>0</v>
      </c>
      <c r="J7" s="55">
        <f>'GuV  Detail'!I4*(1+Annahmen!$B$26*Annahmen!$B$28)</f>
        <v>0</v>
      </c>
      <c r="K7" s="55">
        <f>'GuV  Detail'!J4*(1+Annahmen!$B$26*Annahmen!$B$28)</f>
        <v>0</v>
      </c>
      <c r="L7" s="55">
        <f>'GuV  Detail'!K4*(1+Annahmen!$B$26*Annahmen!$B$28)</f>
        <v>0</v>
      </c>
      <c r="M7" s="56">
        <f>'GuV  Detail'!L4*(1+Annahmen!$B$26*Annahmen!$B$28)</f>
        <v>0</v>
      </c>
      <c r="N7" s="55">
        <f>('GuV  Detail'!M4+(2/3)*'GuV  Detail'!N4)*(1+Annahmen!$B$26*Annahmen!$B$28)</f>
        <v>0</v>
      </c>
      <c r="O7" s="55">
        <f>(1/3*'GuV  Detail'!N4+2/3*'GuV  Detail'!O4)*(1+Annahmen!$B$26*Annahmen!$B$28)</f>
        <v>0</v>
      </c>
      <c r="P7" s="55">
        <f>(1/3*'GuV  Detail'!O4+2/3*'GuV  Detail'!P4)*(1+Annahmen!$B$26*Annahmen!$B$28)</f>
        <v>0</v>
      </c>
      <c r="Q7" s="56">
        <f>(1/3*'GuV  Detail'!P4+2/3*'GuV  Detail'!Q4)*(1+Annahmen!$B$26*Annahmen!$B$28)</f>
        <v>0</v>
      </c>
      <c r="R7" s="55">
        <f>(1/3*'GuV  Detail'!Q4+2/3*'GuV  Detail'!R4)*(1+Annahmen!$B$26*Annahmen!$B$28)</f>
        <v>0</v>
      </c>
      <c r="S7" s="55">
        <f>(1/3*'GuV  Detail'!R4+2/3*'GuV  Detail'!S4)*(1+Annahmen!$B$26*Annahmen!$B$28)</f>
        <v>0</v>
      </c>
      <c r="T7" s="55">
        <f>(1/3*'GuV  Detail'!S4+2/3*'GuV  Detail'!T4)*(1+Annahmen!$B$26*Annahmen!$B$28)</f>
        <v>0</v>
      </c>
      <c r="U7" s="56">
        <f>(1/3*'GuV  Detail'!T4+2/3*'GuV  Detail'!U4)*(1+Annahmen!$B$26*Annahmen!$B$28)</f>
        <v>0</v>
      </c>
      <c r="V7" s="55">
        <f>(1/3*'GuV  Detail'!U4+5/6*'GuV  Detail'!V4)*(1+Annahmen!$B$26*Annahmen!$B$28)</f>
        <v>0</v>
      </c>
      <c r="W7" s="56">
        <f>(1/6*'GuV  Detail'!V4+5/6*'GuV  Detail'!W4)*(1+Annahmen!$B$26*Annahmen!$B$28)</f>
        <v>0</v>
      </c>
      <c r="X7" s="55">
        <f>(1/6*'GuV  Detail'!W4+5/6*'GuV  Detail'!X4)*(1+Annahmen!$B$26*Annahmen!$B$28)</f>
        <v>0</v>
      </c>
      <c r="Y7" s="56">
        <f>(1/6*'GuV  Detail'!X4+5/6*'GuV  Detail'!Y4)*(1+Annahmen!$B$26*Annahmen!$B$28)</f>
        <v>0</v>
      </c>
    </row>
    <row r="8" spans="1:25" s="2" customFormat="1" ht="12.75" customHeight="1" outlineLevel="1">
      <c r="A8" s="263" t="s">
        <v>193</v>
      </c>
      <c r="B8" s="55"/>
      <c r="C8" s="55"/>
      <c r="D8" s="55">
        <f>'GuV  Detail'!B4*(1+Annahmen!$B$26*Annahmen!$B$28)</f>
        <v>0</v>
      </c>
      <c r="E8" s="55">
        <f>'GuV  Detail'!C4*(1+Annahmen!$B$26*Annahmen!$B$28)</f>
        <v>0</v>
      </c>
      <c r="F8" s="55">
        <f>'GuV  Detail'!D4*(1+Annahmen!$B$26*Annahmen!$B$28)</f>
        <v>0</v>
      </c>
      <c r="G8" s="55">
        <f>'GuV  Detail'!E4*(1+Annahmen!$B$26*Annahmen!$B$28)</f>
        <v>0</v>
      </c>
      <c r="H8" s="55">
        <f>'GuV  Detail'!F4*(1+Annahmen!$B$26*Annahmen!$B$28)</f>
        <v>0</v>
      </c>
      <c r="I8" s="55">
        <f>'GuV  Detail'!G4*(1+Annahmen!$B$26*Annahmen!$B$28)</f>
        <v>0</v>
      </c>
      <c r="J8" s="55">
        <f>'GuV  Detail'!H4*(1+Annahmen!$B$26*Annahmen!$B$28)</f>
        <v>0</v>
      </c>
      <c r="K8" s="55">
        <f>'GuV  Detail'!I4*(1+Annahmen!$B$26*Annahmen!$B$28)</f>
        <v>0</v>
      </c>
      <c r="L8" s="55">
        <f>'GuV  Detail'!J4*(1+Annahmen!$B$26*Annahmen!$B$28)</f>
        <v>0</v>
      </c>
      <c r="M8" s="56">
        <f>'GuV  Detail'!K4*(1+Annahmen!$B$26*Annahmen!$B$28)</f>
        <v>0</v>
      </c>
      <c r="N8" s="55">
        <f>(SUM('GuV  Detail'!L4:M4,(1/3)*'GuV  Detail'!N4)*(1+Annahmen!$B$26*Annahmen!$B$28))</f>
        <v>0</v>
      </c>
      <c r="O8" s="55">
        <f>(2/3*'GuV  Detail'!N4+1/3*'GuV  Detail'!O4)*(1+Annahmen!$B$26*Annahmen!$B$28)</f>
        <v>0</v>
      </c>
      <c r="P8" s="55">
        <f>(2/3*'GuV  Detail'!O4+1/3*'GuV  Detail'!P4)*(1+Annahmen!$B$26*Annahmen!$B$28)</f>
        <v>0</v>
      </c>
      <c r="Q8" s="56">
        <f>(2/3*'GuV  Detail'!P4+1/3*'GuV  Detail'!Q4)*(1+Annahmen!$B$26*Annahmen!$B$28)</f>
        <v>0</v>
      </c>
      <c r="R8" s="55">
        <f>(2/3*'GuV  Detail'!Q4+1/3*'GuV  Detail'!R4)*(1+Annahmen!$B$26*Annahmen!$B$28)</f>
        <v>0</v>
      </c>
      <c r="S8" s="55">
        <f>(2/3*'GuV  Detail'!R4+1/3*'GuV  Detail'!S4)*(1+Annahmen!$B$26*Annahmen!$B$28)</f>
        <v>0</v>
      </c>
      <c r="T8" s="55">
        <f>(2/3*'GuV  Detail'!S4+1/3*'GuV  Detail'!T4)*(1+Annahmen!$B$26*Annahmen!$B$28)</f>
        <v>0</v>
      </c>
      <c r="U8" s="56">
        <f>(2/3*'GuV  Detail'!T4+1/3*'GuV  Detail'!U4)*(1+Annahmen!$B$26*Annahmen!$B$28)</f>
        <v>0</v>
      </c>
      <c r="V8" s="55">
        <f>(2/3*'GuV  Detail'!U4+4/6*'GuV  Detail'!V4)*(1+Annahmen!$B$26*Annahmen!$B$28)</f>
        <v>0</v>
      </c>
      <c r="W8" s="56">
        <f>(2/6*'GuV  Detail'!V4+4/6*'GuV  Detail'!W4)*(1+Annahmen!$B$26*Annahmen!$B$28)</f>
        <v>0</v>
      </c>
      <c r="X8" s="55">
        <f>(2/6*'GuV  Detail'!W4+4/6*'GuV  Detail'!X4)*(1+Annahmen!$B$26*Annahmen!$B$28)</f>
        <v>0</v>
      </c>
      <c r="Y8" s="56">
        <f>(2/6*'GuV  Detail'!X4+4/6*'GuV  Detail'!Y4)*(1+Annahmen!$B$26*Annahmen!$B$28)</f>
        <v>0</v>
      </c>
    </row>
    <row r="9" spans="1:26" s="2" customFormat="1" ht="12.75" customHeight="1" outlineLevel="1">
      <c r="A9" s="263" t="s">
        <v>194</v>
      </c>
      <c r="B9" s="55"/>
      <c r="C9" s="55"/>
      <c r="D9" s="55"/>
      <c r="E9" s="55">
        <f>'GuV  Detail'!B4*(1+Annahmen!$B$26*Annahmen!$B$28)</f>
        <v>0</v>
      </c>
      <c r="F9" s="55">
        <f>'GuV  Detail'!C4*(1+Annahmen!$B$26*Annahmen!$B$28)</f>
        <v>0</v>
      </c>
      <c r="G9" s="55">
        <f>'GuV  Detail'!D4*(1+Annahmen!$B$26*Annahmen!$B$28)</f>
        <v>0</v>
      </c>
      <c r="H9" s="55">
        <f>'GuV  Detail'!E4*(1+Annahmen!$B$26*Annahmen!$B$28)</f>
        <v>0</v>
      </c>
      <c r="I9" s="55">
        <f>'GuV  Detail'!F4*(1+Annahmen!$B$26*Annahmen!$B$28)</f>
        <v>0</v>
      </c>
      <c r="J9" s="55">
        <f>'GuV  Detail'!G4*(1+Annahmen!$B$26*Annahmen!$B$28)</f>
        <v>0</v>
      </c>
      <c r="K9" s="55">
        <f>'GuV  Detail'!H4*(1+Annahmen!$B$26*Annahmen!$B$28)</f>
        <v>0</v>
      </c>
      <c r="L9" s="55">
        <f>'GuV  Detail'!I4*(1+Annahmen!$B$26*Annahmen!$B$28)</f>
        <v>0</v>
      </c>
      <c r="M9" s="56">
        <f>'GuV  Detail'!J4*(1+Annahmen!$B$26*Annahmen!$B$28)</f>
        <v>0</v>
      </c>
      <c r="N9" s="55">
        <f>SUM('GuV  Detail'!K4:M4)*(1+Annahmen!$B$26*Annahmen!$B$28)</f>
        <v>0</v>
      </c>
      <c r="O9" s="55">
        <f>'GuV  Detail'!N4*(1+Annahmen!$B$26*Annahmen!$B$28)</f>
        <v>0</v>
      </c>
      <c r="P9" s="55">
        <f>'GuV  Detail'!O4*(1+Annahmen!$B$26*Annahmen!$B$28)</f>
        <v>0</v>
      </c>
      <c r="Q9" s="56">
        <f>'GuV  Detail'!P4*(1+Annahmen!$B$26*Annahmen!$B$28)</f>
        <v>0</v>
      </c>
      <c r="R9" s="55">
        <f>'GuV  Detail'!Q4*(1+Annahmen!$B$26*Annahmen!$B$28)</f>
        <v>0</v>
      </c>
      <c r="S9" s="55">
        <f>'GuV  Detail'!R4*(1+Annahmen!$B$26*Annahmen!$B$28)</f>
        <v>0</v>
      </c>
      <c r="T9" s="55">
        <f>'GuV  Detail'!S4*(1+Annahmen!$B$26*Annahmen!$B$28)</f>
        <v>0</v>
      </c>
      <c r="U9" s="56">
        <f>'GuV  Detail'!T4*(1+Annahmen!$B$26*Annahmen!$B$28)</f>
        <v>0</v>
      </c>
      <c r="V9" s="55">
        <f>('GuV  Detail'!U4+'GuV  Detail'!V4/2)*(1+Annahmen!$B$26*Annahmen!$B$28)</f>
        <v>0</v>
      </c>
      <c r="W9" s="56">
        <f>('GuV  Detail'!V4+'GuV  Detail'!W4)/2*(1+Annahmen!$B$26*Annahmen!$B$28)</f>
        <v>0</v>
      </c>
      <c r="X9" s="55">
        <f>('GuV  Detail'!W4+'GuV  Detail'!X4)/2*(1+Annahmen!$B$26*Annahmen!$B$28)</f>
        <v>0</v>
      </c>
      <c r="Y9" s="56">
        <f>('GuV  Detail'!X4+'GuV  Detail'!Y4)/2*(1+Annahmen!$B$26*Annahmen!$B$28)</f>
        <v>0</v>
      </c>
      <c r="Z9" s="102"/>
    </row>
    <row r="10" spans="1:26" s="2" customFormat="1" ht="12.75" customHeight="1">
      <c r="A10" s="22" t="s">
        <v>183</v>
      </c>
      <c r="B10" s="55">
        <f>CHOOSE(Annahmen!$B$39+1,'Liquiditätsplanung Detail'!B11,'Liquiditätsplanung Detail'!B12,'Liquiditätsplanung Detail'!B13,'Liquiditätsplanung Detail'!B14)</f>
        <v>0</v>
      </c>
      <c r="C10" s="55">
        <f>CHOOSE(Annahmen!$B$39+1,'Liquiditätsplanung Detail'!C11,'Liquiditätsplanung Detail'!C12,'Liquiditätsplanung Detail'!C13,'Liquiditätsplanung Detail'!C14)</f>
        <v>0</v>
      </c>
      <c r="D10" s="55">
        <f>CHOOSE(Annahmen!$B$39+1,'Liquiditätsplanung Detail'!D11,'Liquiditätsplanung Detail'!D12,'Liquiditätsplanung Detail'!D13,'Liquiditätsplanung Detail'!D14)</f>
        <v>0</v>
      </c>
      <c r="E10" s="55">
        <f>CHOOSE(Annahmen!$B$39+1,'Liquiditätsplanung Detail'!E11,'Liquiditätsplanung Detail'!E12,'Liquiditätsplanung Detail'!E13,'Liquiditätsplanung Detail'!E14)</f>
        <v>0</v>
      </c>
      <c r="F10" s="55">
        <f>CHOOSE(Annahmen!$B$39+1,'Liquiditätsplanung Detail'!F11,'Liquiditätsplanung Detail'!F12,'Liquiditätsplanung Detail'!F13,'Liquiditätsplanung Detail'!F14)</f>
        <v>0</v>
      </c>
      <c r="G10" s="55">
        <f>CHOOSE(Annahmen!$B$39+1,'Liquiditätsplanung Detail'!G11,'Liquiditätsplanung Detail'!G12,'Liquiditätsplanung Detail'!G13,'Liquiditätsplanung Detail'!G14)</f>
        <v>0</v>
      </c>
      <c r="H10" s="55">
        <f>CHOOSE(Annahmen!$B$39+1,'Liquiditätsplanung Detail'!H11,'Liquiditätsplanung Detail'!H12,'Liquiditätsplanung Detail'!H13,'Liquiditätsplanung Detail'!H14)</f>
        <v>0</v>
      </c>
      <c r="I10" s="55">
        <f>CHOOSE(Annahmen!$B$39+1,'Liquiditätsplanung Detail'!I11,'Liquiditätsplanung Detail'!I12,'Liquiditätsplanung Detail'!I13,'Liquiditätsplanung Detail'!I14)</f>
        <v>0</v>
      </c>
      <c r="J10" s="55">
        <f>CHOOSE(Annahmen!$B$39+1,'Liquiditätsplanung Detail'!J11,'Liquiditätsplanung Detail'!J12,'Liquiditätsplanung Detail'!J13,'Liquiditätsplanung Detail'!J14)</f>
        <v>0</v>
      </c>
      <c r="K10" s="55">
        <f>CHOOSE(Annahmen!$B$39+1,'Liquiditätsplanung Detail'!K11,'Liquiditätsplanung Detail'!K12,'Liquiditätsplanung Detail'!K13,'Liquiditätsplanung Detail'!K14)</f>
        <v>0</v>
      </c>
      <c r="L10" s="55">
        <f>CHOOSE(Annahmen!$B$39+1,'Liquiditätsplanung Detail'!L11,'Liquiditätsplanung Detail'!L12,'Liquiditätsplanung Detail'!L13,'Liquiditätsplanung Detail'!L14)</f>
        <v>0</v>
      </c>
      <c r="M10" s="56">
        <f>CHOOSE(Annahmen!$B$39+1,'Liquiditätsplanung Detail'!M11,'Liquiditätsplanung Detail'!M12,'Liquiditätsplanung Detail'!M13,'Liquiditätsplanung Detail'!M14)</f>
        <v>0</v>
      </c>
      <c r="N10" s="55">
        <f>CHOOSE(Annahmen!$B$39+1,'Liquiditätsplanung Detail'!N11,'Liquiditätsplanung Detail'!N12,'Liquiditätsplanung Detail'!N13,'Liquiditätsplanung Detail'!N14)</f>
        <v>0</v>
      </c>
      <c r="O10" s="55">
        <f>CHOOSE(Annahmen!$B$39+1,'Liquiditätsplanung Detail'!O11,'Liquiditätsplanung Detail'!O12,'Liquiditätsplanung Detail'!O13,'Liquiditätsplanung Detail'!O14)</f>
        <v>0</v>
      </c>
      <c r="P10" s="55">
        <f>CHOOSE(Annahmen!$B$39+1,'Liquiditätsplanung Detail'!P11,'Liquiditätsplanung Detail'!P12,'Liquiditätsplanung Detail'!P13,'Liquiditätsplanung Detail'!P14)</f>
        <v>0</v>
      </c>
      <c r="Q10" s="56">
        <f>CHOOSE(Annahmen!$B$39+1,'Liquiditätsplanung Detail'!Q11,'Liquiditätsplanung Detail'!Q12,'Liquiditätsplanung Detail'!Q13,'Liquiditätsplanung Detail'!Q14)</f>
        <v>0</v>
      </c>
      <c r="R10" s="55">
        <f>CHOOSE(Annahmen!$B$39+1,'Liquiditätsplanung Detail'!R11,'Liquiditätsplanung Detail'!R12,'Liquiditätsplanung Detail'!R13,'Liquiditätsplanung Detail'!R14)</f>
        <v>0</v>
      </c>
      <c r="S10" s="55">
        <f>CHOOSE(Annahmen!$B$39+1,'Liquiditätsplanung Detail'!S11,'Liquiditätsplanung Detail'!S12,'Liquiditätsplanung Detail'!S13,'Liquiditätsplanung Detail'!S14)</f>
        <v>0</v>
      </c>
      <c r="T10" s="55">
        <f>CHOOSE(Annahmen!$B$39+1,'Liquiditätsplanung Detail'!T11,'Liquiditätsplanung Detail'!T12,'Liquiditätsplanung Detail'!T13,'Liquiditätsplanung Detail'!T14)</f>
        <v>0</v>
      </c>
      <c r="U10" s="56">
        <f>CHOOSE(Annahmen!$B$39+1,'Liquiditätsplanung Detail'!U11,'Liquiditätsplanung Detail'!U12,'Liquiditätsplanung Detail'!U13,'Liquiditätsplanung Detail'!U14)</f>
        <v>0</v>
      </c>
      <c r="V10" s="55">
        <f>CHOOSE(Annahmen!$B$39+1,'Liquiditätsplanung Detail'!V11,'Liquiditätsplanung Detail'!V12,'Liquiditätsplanung Detail'!V13,'Liquiditätsplanung Detail'!V14)</f>
        <v>0</v>
      </c>
      <c r="W10" s="56">
        <f>CHOOSE(Annahmen!$B$39+1,'Liquiditätsplanung Detail'!W11,'Liquiditätsplanung Detail'!W12,'Liquiditätsplanung Detail'!W13,'Liquiditätsplanung Detail'!W14)</f>
        <v>0</v>
      </c>
      <c r="X10" s="55">
        <f>CHOOSE(Annahmen!$B$39+1,'Liquiditätsplanung Detail'!X11,'Liquiditätsplanung Detail'!X12,'Liquiditätsplanung Detail'!X13,'Liquiditätsplanung Detail'!X14)</f>
        <v>0</v>
      </c>
      <c r="Y10" s="56">
        <f>CHOOSE(Annahmen!$B$39+1,'Liquiditätsplanung Detail'!Y11,'Liquiditätsplanung Detail'!Y12,'Liquiditätsplanung Detail'!Y13,'Liquiditätsplanung Detail'!Y14)</f>
        <v>0</v>
      </c>
      <c r="Z10" s="102"/>
    </row>
    <row r="11" spans="1:26" s="2" customFormat="1" ht="12.75" customHeight="1" outlineLevel="1">
      <c r="A11" s="263" t="s">
        <v>195</v>
      </c>
      <c r="B11" s="55">
        <f>'GuV  Detail'!B5*(1+Annahmen!$B$26*Annahmen!$B$28)</f>
        <v>0</v>
      </c>
      <c r="C11" s="55">
        <f>'GuV  Detail'!C5*(1+Annahmen!$B$26*Annahmen!$B$28)</f>
        <v>0</v>
      </c>
      <c r="D11" s="55">
        <f>'GuV  Detail'!D5*(1+Annahmen!$B$26*Annahmen!$B$28)</f>
        <v>0</v>
      </c>
      <c r="E11" s="55">
        <f>'GuV  Detail'!E5*(1+Annahmen!$B$26*Annahmen!$B$28)</f>
        <v>0</v>
      </c>
      <c r="F11" s="55">
        <f>'GuV  Detail'!F5*(1+Annahmen!$B$26*Annahmen!$B$28)</f>
        <v>0</v>
      </c>
      <c r="G11" s="55">
        <f>'GuV  Detail'!G5*(1+Annahmen!$B$26*Annahmen!$B$28)</f>
        <v>0</v>
      </c>
      <c r="H11" s="55">
        <f>'GuV  Detail'!H5*(1+Annahmen!$B$26*Annahmen!$B$28)</f>
        <v>0</v>
      </c>
      <c r="I11" s="55">
        <f>'GuV  Detail'!I5*(1+Annahmen!$B$26*Annahmen!$B$28)</f>
        <v>0</v>
      </c>
      <c r="J11" s="55">
        <f>'GuV  Detail'!J5*(1+Annahmen!$B$26*Annahmen!$B$28)</f>
        <v>0</v>
      </c>
      <c r="K11" s="55">
        <f>'GuV  Detail'!K5*(1+Annahmen!$B$26*Annahmen!$B$28)</f>
        <v>0</v>
      </c>
      <c r="L11" s="55">
        <f>'GuV  Detail'!L5*(1+Annahmen!$B$26*Annahmen!$B$28)</f>
        <v>0</v>
      </c>
      <c r="M11" s="56">
        <f>'GuV  Detail'!M5*(1+Annahmen!$B$26*Annahmen!$B$28)</f>
        <v>0</v>
      </c>
      <c r="N11" s="55">
        <f>'GuV  Detail'!N5*(1+Annahmen!$B$26*Annahmen!$B$28)</f>
        <v>0</v>
      </c>
      <c r="O11" s="55">
        <f>'GuV  Detail'!O5*(1+Annahmen!$B$26*Annahmen!$B$28)</f>
        <v>0</v>
      </c>
      <c r="P11" s="55">
        <f>'GuV  Detail'!P5*(1+Annahmen!$B$26*Annahmen!$B$28)</f>
        <v>0</v>
      </c>
      <c r="Q11" s="56">
        <f>'GuV  Detail'!Q5*(1+Annahmen!$B$26*Annahmen!$B$28)</f>
        <v>0</v>
      </c>
      <c r="R11" s="55">
        <f>'GuV  Detail'!R5*(1+Annahmen!$B$26*Annahmen!$B$28)</f>
        <v>0</v>
      </c>
      <c r="S11" s="55">
        <f>'GuV  Detail'!S5*(1+Annahmen!$B$26*Annahmen!$B$28)</f>
        <v>0</v>
      </c>
      <c r="T11" s="55">
        <f>'GuV  Detail'!T5*(1+Annahmen!$B$26*Annahmen!$B$28)</f>
        <v>0</v>
      </c>
      <c r="U11" s="56">
        <f>'GuV  Detail'!U5*(1+Annahmen!$B$26*Annahmen!$B$28)</f>
        <v>0</v>
      </c>
      <c r="V11" s="55">
        <f>'GuV  Detail'!V5*(1+Annahmen!$B$26*Annahmen!$B$28)</f>
        <v>0</v>
      </c>
      <c r="W11" s="56">
        <f>'GuV  Detail'!W5*(1+Annahmen!$B$26*Annahmen!$B$28)</f>
        <v>0</v>
      </c>
      <c r="X11" s="55">
        <f>'GuV  Detail'!X5*(1+Annahmen!$B$26*Annahmen!$B$28)</f>
        <v>0</v>
      </c>
      <c r="Y11" s="56">
        <f>'GuV  Detail'!Y5*(1+Annahmen!$B$26*Annahmen!$B$28)</f>
        <v>0</v>
      </c>
      <c r="Z11" s="102"/>
    </row>
    <row r="12" spans="1:26" s="2" customFormat="1" ht="12.75" customHeight="1" outlineLevel="1">
      <c r="A12" s="263" t="s">
        <v>196</v>
      </c>
      <c r="B12" s="55"/>
      <c r="C12" s="55">
        <f>'GuV  Detail'!B5*(1+Annahmen!$B$26*Annahmen!$B$28)</f>
        <v>0</v>
      </c>
      <c r="D12" s="55">
        <f>'GuV  Detail'!C5*(1+Annahmen!$B$26*Annahmen!$B$28)</f>
        <v>0</v>
      </c>
      <c r="E12" s="55">
        <f>'GuV  Detail'!D5*(1+Annahmen!$B$26*Annahmen!$B$28)</f>
        <v>0</v>
      </c>
      <c r="F12" s="55">
        <f>'GuV  Detail'!E5*(1+Annahmen!$B$26*Annahmen!$B$28)</f>
        <v>0</v>
      </c>
      <c r="G12" s="55">
        <f>'GuV  Detail'!F5*(1+Annahmen!$B$26*Annahmen!$B$28)</f>
        <v>0</v>
      </c>
      <c r="H12" s="55">
        <f>'GuV  Detail'!G5*(1+Annahmen!$B$26*Annahmen!$B$28)</f>
        <v>0</v>
      </c>
      <c r="I12" s="55">
        <f>'GuV  Detail'!H5*(1+Annahmen!$B$26*Annahmen!$B$28)</f>
        <v>0</v>
      </c>
      <c r="J12" s="55">
        <f>'GuV  Detail'!I5*(1+Annahmen!$B$26*Annahmen!$B$28)</f>
        <v>0</v>
      </c>
      <c r="K12" s="55">
        <f>'GuV  Detail'!J5*(1+Annahmen!$B$26*Annahmen!$B$28)</f>
        <v>0</v>
      </c>
      <c r="L12" s="55">
        <f>'GuV  Detail'!K5*(1+Annahmen!$B$26*Annahmen!$B$28)</f>
        <v>0</v>
      </c>
      <c r="M12" s="56">
        <f>'GuV  Detail'!L5*(1+Annahmen!$B$26*Annahmen!$B$28)</f>
        <v>0</v>
      </c>
      <c r="N12" s="55">
        <f>('GuV  Detail'!M5+(2/3)*'GuV  Detail'!N5)*(1+Annahmen!$B$26*Annahmen!$B$28)</f>
        <v>0</v>
      </c>
      <c r="O12" s="55">
        <f>(1/3*'GuV  Detail'!N5+2/3*'GuV  Detail'!O5)*(1+Annahmen!$B$26*Annahmen!$B$28)</f>
        <v>0</v>
      </c>
      <c r="P12" s="55">
        <f>(1/3*'GuV  Detail'!O5+2/3*'GuV  Detail'!P5)*(1+Annahmen!$B$26*Annahmen!$B$28)</f>
        <v>0</v>
      </c>
      <c r="Q12" s="56">
        <f>(1/3*'GuV  Detail'!P5+2/3*'GuV  Detail'!Q5)*(1+Annahmen!$B$26*Annahmen!$B$28)</f>
        <v>0</v>
      </c>
      <c r="R12" s="55">
        <f>(1/3*'GuV  Detail'!Q5+2/3*'GuV  Detail'!R5)*(1+Annahmen!$B$26*Annahmen!$B$28)</f>
        <v>0</v>
      </c>
      <c r="S12" s="55">
        <f>(1/3*'GuV  Detail'!R5+2/3*'GuV  Detail'!S5)*(1+Annahmen!$B$26*Annahmen!$B$28)</f>
        <v>0</v>
      </c>
      <c r="T12" s="55">
        <f>(1/3*'GuV  Detail'!S5+2/3*'GuV  Detail'!T5)*(1+Annahmen!$B$26*Annahmen!$B$28)</f>
        <v>0</v>
      </c>
      <c r="U12" s="56">
        <f>(1/3*'GuV  Detail'!T5+2/3*'GuV  Detail'!U5)*(1+Annahmen!$B$26*Annahmen!$B$28)</f>
        <v>0</v>
      </c>
      <c r="V12" s="55">
        <f>(1/3*'GuV  Detail'!U5+5/6*'GuV  Detail'!V5)*(1+Annahmen!$B$26*Annahmen!$B$28)</f>
        <v>0</v>
      </c>
      <c r="W12" s="56">
        <f>(1/6*'GuV  Detail'!V5+5/6*'GuV  Detail'!W5)*(1+Annahmen!$B$26*Annahmen!$B$28)</f>
        <v>0</v>
      </c>
      <c r="X12" s="55">
        <f>(1/6*'GuV  Detail'!W5+5/6*'GuV  Detail'!X5)*(1+Annahmen!$B$26*Annahmen!$B$28)</f>
        <v>0</v>
      </c>
      <c r="Y12" s="56">
        <f>(1/6*'GuV  Detail'!X5+5/6*'GuV  Detail'!Y5)*(1+Annahmen!$B$26*Annahmen!$B$28)</f>
        <v>0</v>
      </c>
      <c r="Z12" s="102"/>
    </row>
    <row r="13" spans="1:26" s="2" customFormat="1" ht="12.75" customHeight="1" outlineLevel="1">
      <c r="A13" s="263" t="s">
        <v>197</v>
      </c>
      <c r="B13" s="55"/>
      <c r="C13" s="55"/>
      <c r="D13" s="55">
        <f>'GuV  Detail'!B5*(1+Annahmen!$B$26*Annahmen!$B$28)</f>
        <v>0</v>
      </c>
      <c r="E13" s="55">
        <f>'GuV  Detail'!C5*(1+Annahmen!$B$26*Annahmen!$B$28)</f>
        <v>0</v>
      </c>
      <c r="F13" s="55">
        <f>'GuV  Detail'!D5*(1+Annahmen!$B$26*Annahmen!$B$28)</f>
        <v>0</v>
      </c>
      <c r="G13" s="55">
        <f>'GuV  Detail'!E5*(1+Annahmen!$B$26*Annahmen!$B$28)</f>
        <v>0</v>
      </c>
      <c r="H13" s="55">
        <f>'GuV  Detail'!F5*(1+Annahmen!$B$26*Annahmen!$B$28)</f>
        <v>0</v>
      </c>
      <c r="I13" s="55">
        <f>'GuV  Detail'!G5*(1+Annahmen!$B$26*Annahmen!$B$28)</f>
        <v>0</v>
      </c>
      <c r="J13" s="55">
        <f>'GuV  Detail'!H5*(1+Annahmen!$B$26*Annahmen!$B$28)</f>
        <v>0</v>
      </c>
      <c r="K13" s="55">
        <f>'GuV  Detail'!I5*(1+Annahmen!$B$26*Annahmen!$B$28)</f>
        <v>0</v>
      </c>
      <c r="L13" s="55">
        <f>'GuV  Detail'!J5*(1+Annahmen!$B$26*Annahmen!$B$28)</f>
        <v>0</v>
      </c>
      <c r="M13" s="56">
        <f>'GuV  Detail'!K5*(1+Annahmen!$B$26*Annahmen!$B$28)</f>
        <v>0</v>
      </c>
      <c r="N13" s="55">
        <f>(SUM('GuV  Detail'!L5:M5,(1/3)*'GuV  Detail'!N5)*(1+Annahmen!$B$26*Annahmen!$B$28))</f>
        <v>0</v>
      </c>
      <c r="O13" s="55">
        <f>(2/3*'GuV  Detail'!N5+1/3*'GuV  Detail'!O5)*(1+Annahmen!$B$26*Annahmen!$B$28)</f>
        <v>0</v>
      </c>
      <c r="P13" s="55">
        <f>(2/3*'GuV  Detail'!O5+1/3*'GuV  Detail'!P5)*(1+Annahmen!$B$26*Annahmen!$B$28)</f>
        <v>0</v>
      </c>
      <c r="Q13" s="56">
        <f>(2/3*'GuV  Detail'!P5+1/3*'GuV  Detail'!Q5)*(1+Annahmen!$B$26*Annahmen!$B$28)</f>
        <v>0</v>
      </c>
      <c r="R13" s="55">
        <f>(2/3*'GuV  Detail'!Q5+1/3*'GuV  Detail'!R5)*(1+Annahmen!$B$26*Annahmen!$B$28)</f>
        <v>0</v>
      </c>
      <c r="S13" s="55">
        <f>(2/3*'GuV  Detail'!R5+1/3*'GuV  Detail'!S5)*(1+Annahmen!$B$26*Annahmen!$B$28)</f>
        <v>0</v>
      </c>
      <c r="T13" s="55">
        <f>(2/3*'GuV  Detail'!S5+1/3*'GuV  Detail'!T5)*(1+Annahmen!$B$26*Annahmen!$B$28)</f>
        <v>0</v>
      </c>
      <c r="U13" s="56">
        <f>(2/3*'GuV  Detail'!T5+1/3*'GuV  Detail'!U5)*(1+Annahmen!$B$26*Annahmen!$B$28)</f>
        <v>0</v>
      </c>
      <c r="V13" s="55">
        <f>(2/3*'GuV  Detail'!U5+4/6*'GuV  Detail'!V5)*(1+Annahmen!$B$26*Annahmen!$B$28)</f>
        <v>0</v>
      </c>
      <c r="W13" s="56">
        <f>(2/6*'GuV  Detail'!V5+4/6*'GuV  Detail'!W5)*(1+Annahmen!$B$26*Annahmen!$B$28)</f>
        <v>0</v>
      </c>
      <c r="X13" s="55">
        <f>(2/6*'GuV  Detail'!W5+4/6*'GuV  Detail'!X5)*(1+Annahmen!$B$26*Annahmen!$B$28)</f>
        <v>0</v>
      </c>
      <c r="Y13" s="56">
        <f>(2/6*'GuV  Detail'!X5+4/6*'GuV  Detail'!Y5)*(1+Annahmen!$B$26*Annahmen!$B$28)</f>
        <v>0</v>
      </c>
      <c r="Z13" s="102"/>
    </row>
    <row r="14" spans="1:26" s="2" customFormat="1" ht="12.75" customHeight="1" outlineLevel="1">
      <c r="A14" s="263" t="s">
        <v>198</v>
      </c>
      <c r="B14" s="55"/>
      <c r="C14" s="55"/>
      <c r="D14" s="55"/>
      <c r="E14" s="55">
        <f>'GuV  Detail'!B5*(1+Annahmen!$B$26*Annahmen!$B$28)</f>
        <v>0</v>
      </c>
      <c r="F14" s="55">
        <f>'GuV  Detail'!C5*(1+Annahmen!$B$26*Annahmen!$B$28)</f>
        <v>0</v>
      </c>
      <c r="G14" s="55">
        <f>'GuV  Detail'!D5*(1+Annahmen!$B$26*Annahmen!$B$28)</f>
        <v>0</v>
      </c>
      <c r="H14" s="55">
        <f>'GuV  Detail'!E5*(1+Annahmen!$B$26*Annahmen!$B$28)</f>
        <v>0</v>
      </c>
      <c r="I14" s="55">
        <f>'GuV  Detail'!F5*(1+Annahmen!$B$26*Annahmen!$B$28)</f>
        <v>0</v>
      </c>
      <c r="J14" s="55">
        <f>'GuV  Detail'!G5*(1+Annahmen!$B$26*Annahmen!$B$28)</f>
        <v>0</v>
      </c>
      <c r="K14" s="55">
        <f>'GuV  Detail'!H5*(1+Annahmen!$B$26*Annahmen!$B$28)</f>
        <v>0</v>
      </c>
      <c r="L14" s="55">
        <f>'GuV  Detail'!I5*(1+Annahmen!$B$26*Annahmen!$B$28)</f>
        <v>0</v>
      </c>
      <c r="M14" s="56">
        <f>'GuV  Detail'!J5*(1+Annahmen!$B$26*Annahmen!$B$28)</f>
        <v>0</v>
      </c>
      <c r="N14" s="55">
        <f>SUM('GuV  Detail'!K5:M5)*(1+Annahmen!$B$26*Annahmen!$B$28)</f>
        <v>0</v>
      </c>
      <c r="O14" s="55">
        <f>'GuV  Detail'!N5*(1+Annahmen!$B$26*Annahmen!$B$28)</f>
        <v>0</v>
      </c>
      <c r="P14" s="55">
        <f>'GuV  Detail'!O5*(1+Annahmen!$B$26*Annahmen!$B$28)</f>
        <v>0</v>
      </c>
      <c r="Q14" s="56">
        <f>'GuV  Detail'!P5*(1+Annahmen!$B$26*Annahmen!$B$28)</f>
        <v>0</v>
      </c>
      <c r="R14" s="55">
        <f>'GuV  Detail'!Q5*(1+Annahmen!$B$26*Annahmen!$B$28)</f>
        <v>0</v>
      </c>
      <c r="S14" s="55">
        <f>'GuV  Detail'!R5*(1+Annahmen!$B$26*Annahmen!$B$28)</f>
        <v>0</v>
      </c>
      <c r="T14" s="55">
        <f>'GuV  Detail'!S5*(1+Annahmen!$B$26*Annahmen!$B$28)</f>
        <v>0</v>
      </c>
      <c r="U14" s="56">
        <f>'GuV  Detail'!T5*(1+Annahmen!$B$26*Annahmen!$B$28)</f>
        <v>0</v>
      </c>
      <c r="V14" s="55">
        <f>('GuV  Detail'!U5+'GuV  Detail'!V5/2)*(1+Annahmen!$B$26*Annahmen!$B$28)</f>
        <v>0</v>
      </c>
      <c r="W14" s="56">
        <f>('GuV  Detail'!V5+'GuV  Detail'!W5)/2*(1+Annahmen!$B$26*Annahmen!$B$28)</f>
        <v>0</v>
      </c>
      <c r="X14" s="55">
        <f>('GuV  Detail'!W5+'GuV  Detail'!X5)/2*(1+Annahmen!$B$26*Annahmen!$B$28)</f>
        <v>0</v>
      </c>
      <c r="Y14" s="56">
        <f>('GuV  Detail'!X5+'GuV  Detail'!Y5)/2*(1+Annahmen!$B$26*Annahmen!$B$28)</f>
        <v>0</v>
      </c>
      <c r="Z14" s="102"/>
    </row>
    <row r="15" spans="1:26" s="2" customFormat="1" ht="12.75" customHeight="1">
      <c r="A15" s="21" t="s">
        <v>64</v>
      </c>
      <c r="B15" s="55">
        <f>CHOOSE(Annahmen!$B$39+1,'Liquiditätsplanung Detail'!B16,'Liquiditätsplanung Detail'!B17,'Liquiditätsplanung Detail'!B18,'Liquiditätsplanung Detail'!B19)</f>
        <v>0</v>
      </c>
      <c r="C15" s="55">
        <f>CHOOSE(Annahmen!$B$39+1,'Liquiditätsplanung Detail'!C16,'Liquiditätsplanung Detail'!C17,'Liquiditätsplanung Detail'!C18,'Liquiditätsplanung Detail'!C19)</f>
        <v>0</v>
      </c>
      <c r="D15" s="55">
        <f>CHOOSE(Annahmen!$B$39+1,'Liquiditätsplanung Detail'!D16,'Liquiditätsplanung Detail'!D17,'Liquiditätsplanung Detail'!D18,'Liquiditätsplanung Detail'!D19)</f>
        <v>0</v>
      </c>
      <c r="E15" s="55">
        <f>CHOOSE(Annahmen!$B$39+1,'Liquiditätsplanung Detail'!E16,'Liquiditätsplanung Detail'!E17,'Liquiditätsplanung Detail'!E18,'Liquiditätsplanung Detail'!E19)</f>
        <v>0</v>
      </c>
      <c r="F15" s="55">
        <f>CHOOSE(Annahmen!$B$39+1,'Liquiditätsplanung Detail'!F16,'Liquiditätsplanung Detail'!F17,'Liquiditätsplanung Detail'!F18,'Liquiditätsplanung Detail'!F19)</f>
        <v>0</v>
      </c>
      <c r="G15" s="55">
        <f>CHOOSE(Annahmen!$B$39+1,'Liquiditätsplanung Detail'!G16,'Liquiditätsplanung Detail'!G17,'Liquiditätsplanung Detail'!G18,'Liquiditätsplanung Detail'!G19)</f>
        <v>0</v>
      </c>
      <c r="H15" s="55">
        <f>CHOOSE(Annahmen!$B$39+1,'Liquiditätsplanung Detail'!H16,'Liquiditätsplanung Detail'!H17,'Liquiditätsplanung Detail'!H18,'Liquiditätsplanung Detail'!H19)</f>
        <v>0</v>
      </c>
      <c r="I15" s="55">
        <f>CHOOSE(Annahmen!$B$39+1,'Liquiditätsplanung Detail'!I16,'Liquiditätsplanung Detail'!I17,'Liquiditätsplanung Detail'!I18,'Liquiditätsplanung Detail'!I19)</f>
        <v>0</v>
      </c>
      <c r="J15" s="55">
        <f>CHOOSE(Annahmen!$B$39+1,'Liquiditätsplanung Detail'!J16,'Liquiditätsplanung Detail'!J17,'Liquiditätsplanung Detail'!J18,'Liquiditätsplanung Detail'!J19)</f>
        <v>0</v>
      </c>
      <c r="K15" s="55">
        <f>CHOOSE(Annahmen!$B$39+1,'Liquiditätsplanung Detail'!K16,'Liquiditätsplanung Detail'!K17,'Liquiditätsplanung Detail'!K18,'Liquiditätsplanung Detail'!K19)</f>
        <v>0</v>
      </c>
      <c r="L15" s="55">
        <f>CHOOSE(Annahmen!$B$39+1,'Liquiditätsplanung Detail'!L16,'Liquiditätsplanung Detail'!L17,'Liquiditätsplanung Detail'!L18,'Liquiditätsplanung Detail'!L19)</f>
        <v>0</v>
      </c>
      <c r="M15" s="56">
        <f>CHOOSE(Annahmen!$B$39+1,'Liquiditätsplanung Detail'!M16,'Liquiditätsplanung Detail'!M17,'Liquiditätsplanung Detail'!M18,'Liquiditätsplanung Detail'!M19)</f>
        <v>0</v>
      </c>
      <c r="N15" s="55">
        <f>CHOOSE(Annahmen!$B$39+1,'Liquiditätsplanung Detail'!N16,'Liquiditätsplanung Detail'!N17,'Liquiditätsplanung Detail'!N18,'Liquiditätsplanung Detail'!N19)</f>
        <v>0</v>
      </c>
      <c r="O15" s="55">
        <f>CHOOSE(Annahmen!$B$39+1,'Liquiditätsplanung Detail'!O16,'Liquiditätsplanung Detail'!O17,'Liquiditätsplanung Detail'!O18,'Liquiditätsplanung Detail'!O19)</f>
        <v>0</v>
      </c>
      <c r="P15" s="55">
        <f>CHOOSE(Annahmen!$B$39+1,'Liquiditätsplanung Detail'!P16,'Liquiditätsplanung Detail'!P17,'Liquiditätsplanung Detail'!P18,'Liquiditätsplanung Detail'!P19)</f>
        <v>0</v>
      </c>
      <c r="Q15" s="56">
        <f>CHOOSE(Annahmen!$B$39+1,'Liquiditätsplanung Detail'!Q16,'Liquiditätsplanung Detail'!Q17,'Liquiditätsplanung Detail'!Q18,'Liquiditätsplanung Detail'!Q19)</f>
        <v>0</v>
      </c>
      <c r="R15" s="55">
        <f>CHOOSE(Annahmen!$B$39+1,'Liquiditätsplanung Detail'!R16,'Liquiditätsplanung Detail'!R17,'Liquiditätsplanung Detail'!R18,'Liquiditätsplanung Detail'!R19)</f>
        <v>0</v>
      </c>
      <c r="S15" s="55">
        <f>CHOOSE(Annahmen!$B$39+1,'Liquiditätsplanung Detail'!S16,'Liquiditätsplanung Detail'!S17,'Liquiditätsplanung Detail'!S18,'Liquiditätsplanung Detail'!S19)</f>
        <v>0</v>
      </c>
      <c r="T15" s="55">
        <f>CHOOSE(Annahmen!$B$39+1,'Liquiditätsplanung Detail'!T16,'Liquiditätsplanung Detail'!T17,'Liquiditätsplanung Detail'!T18,'Liquiditätsplanung Detail'!T19)</f>
        <v>0</v>
      </c>
      <c r="U15" s="56">
        <f>CHOOSE(Annahmen!$B$39+1,'Liquiditätsplanung Detail'!U16,'Liquiditätsplanung Detail'!U17,'Liquiditätsplanung Detail'!U18,'Liquiditätsplanung Detail'!U19)</f>
        <v>0</v>
      </c>
      <c r="V15" s="55">
        <f>CHOOSE(Annahmen!$B$39+1,'Liquiditätsplanung Detail'!V16,'Liquiditätsplanung Detail'!V17,'Liquiditätsplanung Detail'!V18,'Liquiditätsplanung Detail'!V19)</f>
        <v>0</v>
      </c>
      <c r="W15" s="56">
        <f>CHOOSE(Annahmen!$B$39+1,'Liquiditätsplanung Detail'!W16,'Liquiditätsplanung Detail'!W17,'Liquiditätsplanung Detail'!W18,'Liquiditätsplanung Detail'!W19)</f>
        <v>0</v>
      </c>
      <c r="X15" s="55">
        <f>CHOOSE(Annahmen!$B$39+1,'Liquiditätsplanung Detail'!X16,'Liquiditätsplanung Detail'!X17,'Liquiditätsplanung Detail'!X18,'Liquiditätsplanung Detail'!X19)</f>
        <v>0</v>
      </c>
      <c r="Y15" s="56">
        <f>CHOOSE(Annahmen!$B$39+1,'Liquiditätsplanung Detail'!Y16,'Liquiditätsplanung Detail'!Y17,'Liquiditätsplanung Detail'!Y18,'Liquiditätsplanung Detail'!Y19)</f>
        <v>0</v>
      </c>
      <c r="Z15" s="102"/>
    </row>
    <row r="16" spans="1:26" s="2" customFormat="1" ht="12.75" customHeight="1">
      <c r="A16" s="263" t="s">
        <v>143</v>
      </c>
      <c r="B16" s="55">
        <f>'GuV  Detail'!B12*(1+Annahmen!$B$26*Annahmen!$B$29)</f>
        <v>0</v>
      </c>
      <c r="C16" s="55">
        <f>'GuV  Detail'!C12*(1+Annahmen!$B$26*Annahmen!$B$29)</f>
        <v>0</v>
      </c>
      <c r="D16" s="55">
        <f>'GuV  Detail'!D12*(1+Annahmen!$B$26*Annahmen!$B$29)</f>
        <v>0</v>
      </c>
      <c r="E16" s="55">
        <f>'GuV  Detail'!E12*(1+Annahmen!$B$26*Annahmen!$B$29)</f>
        <v>0</v>
      </c>
      <c r="F16" s="55">
        <f>'GuV  Detail'!F12*(1+Annahmen!$B$26*Annahmen!$B$29)</f>
        <v>0</v>
      </c>
      <c r="G16" s="55">
        <f>'GuV  Detail'!G12*(1+Annahmen!$B$26*Annahmen!$B$29)</f>
        <v>0</v>
      </c>
      <c r="H16" s="55">
        <f>'GuV  Detail'!H12*(1+Annahmen!$B$26*Annahmen!$B$29)</f>
        <v>0</v>
      </c>
      <c r="I16" s="55">
        <f>'GuV  Detail'!I12*(1+Annahmen!$B$26*Annahmen!$B$29)</f>
        <v>0</v>
      </c>
      <c r="J16" s="55">
        <f>'GuV  Detail'!J12*(1+Annahmen!$B$26*Annahmen!$B$29)</f>
        <v>0</v>
      </c>
      <c r="K16" s="55">
        <f>'GuV  Detail'!K12*(1+Annahmen!$B$26*Annahmen!$B$29)</f>
        <v>0</v>
      </c>
      <c r="L16" s="55">
        <f>'GuV  Detail'!L12*(1+Annahmen!$B$26*Annahmen!$B$29)</f>
        <v>0</v>
      </c>
      <c r="M16" s="56">
        <f>'GuV  Detail'!M12*(1+Annahmen!$B$26*Annahmen!$B$29)</f>
        <v>0</v>
      </c>
      <c r="N16" s="55">
        <f>'GuV  Detail'!N12*(1+Annahmen!$B$26*Annahmen!$B$29)</f>
        <v>0</v>
      </c>
      <c r="O16" s="55">
        <f>'GuV  Detail'!O12*(1+Annahmen!$B$26*Annahmen!$B$29)</f>
        <v>0</v>
      </c>
      <c r="P16" s="55">
        <f>'GuV  Detail'!P12*(1+Annahmen!$B$26*Annahmen!$B$29)</f>
        <v>0</v>
      </c>
      <c r="Q16" s="56">
        <f>'GuV  Detail'!Q12*(1+Annahmen!$B$26*Annahmen!$B$29)</f>
        <v>0</v>
      </c>
      <c r="R16" s="55">
        <f>'GuV  Detail'!R12*(1+Annahmen!$B$26*Annahmen!$B$29)</f>
        <v>0</v>
      </c>
      <c r="S16" s="55">
        <f>'GuV  Detail'!S12*(1+Annahmen!$B$26*Annahmen!$B$29)</f>
        <v>0</v>
      </c>
      <c r="T16" s="55">
        <f>'GuV  Detail'!T12*(1+Annahmen!$B$26*Annahmen!$B$29)</f>
        <v>0</v>
      </c>
      <c r="U16" s="56">
        <f>'GuV  Detail'!U12*(1+Annahmen!$B$26*Annahmen!$B$29)</f>
        <v>0</v>
      </c>
      <c r="V16" s="55">
        <f>'GuV  Detail'!V12*(1+Annahmen!$B$26*Annahmen!$B$29)</f>
        <v>0</v>
      </c>
      <c r="W16" s="56">
        <f>'GuV  Detail'!W12*(1+Annahmen!$B$26*Annahmen!$B$29)</f>
        <v>0</v>
      </c>
      <c r="X16" s="55">
        <f>'GuV  Detail'!X12*(1+Annahmen!$B$26*Annahmen!$B$29)</f>
        <v>0</v>
      </c>
      <c r="Y16" s="56">
        <f>'GuV  Detail'!Y12*(1+Annahmen!$B$26*Annahmen!$B$29)</f>
        <v>0</v>
      </c>
      <c r="Z16" s="102"/>
    </row>
    <row r="17" spans="1:26" s="2" customFormat="1" ht="12.75" customHeight="1" outlineLevel="1">
      <c r="A17" s="263" t="s">
        <v>142</v>
      </c>
      <c r="B17" s="55"/>
      <c r="C17" s="55">
        <f>'GuV  Detail'!B12*(1+Annahmen!$B$26*Annahmen!$B$29)</f>
        <v>0</v>
      </c>
      <c r="D17" s="55">
        <f>'GuV  Detail'!C12*(1+Annahmen!$B$26*Annahmen!$B$29)</f>
        <v>0</v>
      </c>
      <c r="E17" s="55">
        <f>'GuV  Detail'!D12*(1+Annahmen!$B$26*Annahmen!$B$29)</f>
        <v>0</v>
      </c>
      <c r="F17" s="55">
        <f>'GuV  Detail'!E12*(1+Annahmen!$B$26*Annahmen!$B$29)</f>
        <v>0</v>
      </c>
      <c r="G17" s="55">
        <f>'GuV  Detail'!F12*(1+Annahmen!$B$26*Annahmen!$B$29)</f>
        <v>0</v>
      </c>
      <c r="H17" s="55">
        <f>'GuV  Detail'!G12*(1+Annahmen!$B$26*Annahmen!$B$29)</f>
        <v>0</v>
      </c>
      <c r="I17" s="55">
        <f>'GuV  Detail'!H12*(1+Annahmen!$B$26*Annahmen!$B$29)</f>
        <v>0</v>
      </c>
      <c r="J17" s="55">
        <f>'GuV  Detail'!I12*(1+Annahmen!$B$26*Annahmen!$B$29)</f>
        <v>0</v>
      </c>
      <c r="K17" s="55">
        <f>'GuV  Detail'!J12*(1+Annahmen!$B$26*Annahmen!$B$29)</f>
        <v>0</v>
      </c>
      <c r="L17" s="55">
        <f>'GuV  Detail'!K12*(1+Annahmen!$B$26*Annahmen!$B$29)</f>
        <v>0</v>
      </c>
      <c r="M17" s="56">
        <f>'GuV  Detail'!L12*(1+Annahmen!$B$26*Annahmen!$B$29)</f>
        <v>0</v>
      </c>
      <c r="N17" s="55">
        <f>('GuV  Detail'!M12+(2/3)*'GuV  Detail'!N12)*(1+Annahmen!$B$26*Annahmen!$B$29)</f>
        <v>0</v>
      </c>
      <c r="O17" s="55">
        <f>(1/3*'GuV  Detail'!N12+2/3*'GuV  Detail'!O12)*(1+Annahmen!$B$26*Annahmen!$B$29)</f>
        <v>0</v>
      </c>
      <c r="P17" s="55">
        <f>(1/3*'GuV  Detail'!O12+2/3*'GuV  Detail'!P12)*(1+Annahmen!$B$26*Annahmen!$B$29)</f>
        <v>0</v>
      </c>
      <c r="Q17" s="56">
        <f>(1/3*'GuV  Detail'!P12+2/3*'GuV  Detail'!Q12)*(1+Annahmen!$B$26*Annahmen!$B$29)</f>
        <v>0</v>
      </c>
      <c r="R17" s="55">
        <f>(1/3*'GuV  Detail'!Q12+2/3*'GuV  Detail'!R12)*(1+Annahmen!$B$26*Annahmen!$B$29)</f>
        <v>0</v>
      </c>
      <c r="S17" s="55">
        <f>(1/3*'GuV  Detail'!R12+2/3*'GuV  Detail'!S12)*(1+Annahmen!$B$26*Annahmen!$B$29)</f>
        <v>0</v>
      </c>
      <c r="T17" s="55">
        <f>(1/3*'GuV  Detail'!S12+2/3*'GuV  Detail'!T12)*(1+Annahmen!$B$26*Annahmen!$B$29)</f>
        <v>0</v>
      </c>
      <c r="U17" s="56">
        <f>(1/3*'GuV  Detail'!T12+2/3*'GuV  Detail'!U12)*(1+Annahmen!$B$26*Annahmen!$B$29)</f>
        <v>0</v>
      </c>
      <c r="V17" s="55">
        <f>(1/3*'GuV  Detail'!U12+5/6*'GuV  Detail'!V12)*(1+Annahmen!$B$26*Annahmen!$B$29)</f>
        <v>0</v>
      </c>
      <c r="W17" s="56">
        <f>(1/6*'GuV  Detail'!V12+5/6*'GuV  Detail'!W12)*(1+Annahmen!$B$26*Annahmen!$B$29)</f>
        <v>0</v>
      </c>
      <c r="X17" s="55">
        <f>(1/6*'GuV  Detail'!W12+5/6*'GuV  Detail'!X12)*(1+Annahmen!$B$26*Annahmen!$B$29)</f>
        <v>0</v>
      </c>
      <c r="Y17" s="56">
        <f>(1/6*'GuV  Detail'!X12+5/6*'GuV  Detail'!Y12)*(1+Annahmen!$B$26*Annahmen!$B$29)</f>
        <v>0</v>
      </c>
      <c r="Z17" s="102"/>
    </row>
    <row r="18" spans="1:26" s="2" customFormat="1" ht="12.75" customHeight="1" outlineLevel="1">
      <c r="A18" s="263" t="s">
        <v>141</v>
      </c>
      <c r="B18" s="55"/>
      <c r="C18" s="55"/>
      <c r="D18" s="55">
        <f>'GuV  Detail'!B12*(1+Annahmen!$B$26*Annahmen!$B$29)</f>
        <v>0</v>
      </c>
      <c r="E18" s="55">
        <f>'GuV  Detail'!C12*(1+Annahmen!$B$26*Annahmen!$B$29)</f>
        <v>0</v>
      </c>
      <c r="F18" s="55">
        <f>'GuV  Detail'!D12*(1+Annahmen!$B$26*Annahmen!$B$29)</f>
        <v>0</v>
      </c>
      <c r="G18" s="55">
        <f>'GuV  Detail'!E12*(1+Annahmen!$B$26*Annahmen!$B$29)</f>
        <v>0</v>
      </c>
      <c r="H18" s="55">
        <f>'GuV  Detail'!F12*(1+Annahmen!$B$26*Annahmen!$B$29)</f>
        <v>0</v>
      </c>
      <c r="I18" s="55">
        <f>'GuV  Detail'!G12*(1+Annahmen!$B$26*Annahmen!$B$29)</f>
        <v>0</v>
      </c>
      <c r="J18" s="55">
        <f>'GuV  Detail'!H12*(1+Annahmen!$B$26*Annahmen!$B$29)</f>
        <v>0</v>
      </c>
      <c r="K18" s="55">
        <f>'GuV  Detail'!I12*(1+Annahmen!$B$26*Annahmen!$B$29)</f>
        <v>0</v>
      </c>
      <c r="L18" s="55">
        <f>'GuV  Detail'!J12*(1+Annahmen!$B$26*Annahmen!$B$29)</f>
        <v>0</v>
      </c>
      <c r="M18" s="56">
        <f>'GuV  Detail'!K12*(1+Annahmen!$B$26*Annahmen!$B$29)</f>
        <v>0</v>
      </c>
      <c r="N18" s="55">
        <f>(SUM('GuV  Detail'!L12:M12,(1/3)*'GuV  Detail'!N12)*(1+Annahmen!$B$26*Annahmen!$B$29))</f>
        <v>0</v>
      </c>
      <c r="O18" s="55">
        <f>(2/3*'GuV  Detail'!N12+1/3*'GuV  Detail'!O12)*(1+Annahmen!$B$26*Annahmen!$B$29)</f>
        <v>0</v>
      </c>
      <c r="P18" s="55">
        <f>(2/3*'GuV  Detail'!O12+1/3*'GuV  Detail'!P12)*(1+Annahmen!$B$26*Annahmen!$B$29)</f>
        <v>0</v>
      </c>
      <c r="Q18" s="56">
        <f>(2/3*'GuV  Detail'!P12+1/3*'GuV  Detail'!Q12)*(1+Annahmen!$B$26*Annahmen!$B$29)</f>
        <v>0</v>
      </c>
      <c r="R18" s="55">
        <f>(2/3*'GuV  Detail'!Q12+1/3*'GuV  Detail'!R12)*(1+Annahmen!$B$26*Annahmen!$B$29)</f>
        <v>0</v>
      </c>
      <c r="S18" s="55">
        <f>(2/3*'GuV  Detail'!R12+1/3*'GuV  Detail'!S12)*(1+Annahmen!$B$26*Annahmen!$B$29)</f>
        <v>0</v>
      </c>
      <c r="T18" s="55">
        <f>(2/3*'GuV  Detail'!S12+1/3*'GuV  Detail'!T12)*(1+Annahmen!$B$26*Annahmen!$B$29)</f>
        <v>0</v>
      </c>
      <c r="U18" s="56">
        <f>(2/3*'GuV  Detail'!T12+1/3*'GuV  Detail'!U12)*(1+Annahmen!$B$26*Annahmen!$B$29)</f>
        <v>0</v>
      </c>
      <c r="V18" s="55">
        <f>(2/3*'GuV  Detail'!U12+2/3*'GuV  Detail'!V12)*(1+Annahmen!$B$26*Annahmen!$B$29)</f>
        <v>0</v>
      </c>
      <c r="W18" s="56">
        <f>(1/3*'GuV  Detail'!V12+2/3*'GuV  Detail'!W12)*(1+Annahmen!$B$26*Annahmen!$B$29)</f>
        <v>0</v>
      </c>
      <c r="X18" s="55">
        <f>(1/3*'GuV  Detail'!W12+2/3*'GuV  Detail'!X12)*(1+Annahmen!$B$26*Annahmen!$B$29)</f>
        <v>0</v>
      </c>
      <c r="Y18" s="56">
        <f>(1/3*'GuV  Detail'!X12+2/3*'GuV  Detail'!Y12)*(1+Annahmen!$B$26*Annahmen!$B$29)</f>
        <v>0</v>
      </c>
      <c r="Z18" s="102"/>
    </row>
    <row r="19" spans="1:26" ht="12.75" customHeight="1" outlineLevel="1">
      <c r="A19" s="263" t="s">
        <v>140</v>
      </c>
      <c r="B19" s="55"/>
      <c r="C19" s="55"/>
      <c r="D19" s="55"/>
      <c r="E19" s="55">
        <f>'GuV  Detail'!B12*(1+Annahmen!$B$26*Annahmen!$B$29)</f>
        <v>0</v>
      </c>
      <c r="F19" s="55">
        <f>'GuV  Detail'!C12*(1+Annahmen!$B$26*Annahmen!$B$29)</f>
        <v>0</v>
      </c>
      <c r="G19" s="55">
        <f>'GuV  Detail'!D12*(1+Annahmen!$B$26*Annahmen!$B$29)</f>
        <v>0</v>
      </c>
      <c r="H19" s="55">
        <f>'GuV  Detail'!E12*(1+Annahmen!$B$26*Annahmen!$B$29)</f>
        <v>0</v>
      </c>
      <c r="I19" s="55">
        <f>'GuV  Detail'!F12*(1+Annahmen!$B$26*Annahmen!$B$29)</f>
        <v>0</v>
      </c>
      <c r="J19" s="55">
        <f>'GuV  Detail'!G12*(1+Annahmen!$B$26*Annahmen!$B$29)</f>
        <v>0</v>
      </c>
      <c r="K19" s="55">
        <f>'GuV  Detail'!H12*(1+Annahmen!$B$26*Annahmen!$B$29)</f>
        <v>0</v>
      </c>
      <c r="L19" s="55">
        <f>'GuV  Detail'!I12*(1+Annahmen!$B$26*Annahmen!$B$29)</f>
        <v>0</v>
      </c>
      <c r="M19" s="56">
        <f>'GuV  Detail'!J12*(1+Annahmen!$B$26*Annahmen!$B$29)</f>
        <v>0</v>
      </c>
      <c r="N19" s="55">
        <f>SUM('GuV  Detail'!K12:M12)*(1+Annahmen!$B$26*Annahmen!$B$29)</f>
        <v>0</v>
      </c>
      <c r="O19" s="55">
        <f>'GuV  Detail'!N12*(1+Annahmen!$B$26*Annahmen!$B$29)</f>
        <v>0</v>
      </c>
      <c r="P19" s="55">
        <f>'GuV  Detail'!O12*(1+Annahmen!$B$26*Annahmen!$B$29)</f>
        <v>0</v>
      </c>
      <c r="Q19" s="56">
        <f>'GuV  Detail'!P12*(1+Annahmen!$B$26*Annahmen!$B$29)</f>
        <v>0</v>
      </c>
      <c r="R19" s="55">
        <f>'GuV  Detail'!Q12*(1+Annahmen!$B$26*Annahmen!$B$29)</f>
        <v>0</v>
      </c>
      <c r="S19" s="55">
        <f>'GuV  Detail'!R12*(1+Annahmen!$B$26*Annahmen!$B$29)</f>
        <v>0</v>
      </c>
      <c r="T19" s="55">
        <f>'GuV  Detail'!S12*(1+Annahmen!$B$26*Annahmen!$B$29)</f>
        <v>0</v>
      </c>
      <c r="U19" s="56">
        <f>'GuV  Detail'!T12*(1+Annahmen!$B$26*Annahmen!$B$29)</f>
        <v>0</v>
      </c>
      <c r="V19" s="55">
        <f>('GuV  Detail'!U12+'GuV  Detail'!V12/2)*(1+Annahmen!$B$26*Annahmen!$B$29)</f>
        <v>0</v>
      </c>
      <c r="W19" s="56">
        <f>('GuV  Detail'!V12+'GuV  Detail'!W12)/2*(1+Annahmen!$B$26*Annahmen!$B$29)</f>
        <v>0</v>
      </c>
      <c r="X19" s="55">
        <f>('GuV  Detail'!W12+'GuV  Detail'!X12)/2*(1+Annahmen!$B$26*Annahmen!$B$29)</f>
        <v>0</v>
      </c>
      <c r="Y19" s="56">
        <f>('GuV  Detail'!X12+'GuV  Detail'!Y12)/2*(1+Annahmen!$B$26*Annahmen!$B$29)</f>
        <v>0</v>
      </c>
      <c r="Z19" s="103"/>
    </row>
    <row r="20" spans="1:26" ht="12.75" customHeight="1">
      <c r="A20" s="59" t="s">
        <v>90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57"/>
      <c r="O20" s="57"/>
      <c r="P20" s="57"/>
      <c r="Q20" s="58"/>
      <c r="R20" s="57"/>
      <c r="S20" s="57"/>
      <c r="T20" s="57"/>
      <c r="U20" s="58"/>
      <c r="V20" s="57"/>
      <c r="W20" s="58"/>
      <c r="X20" s="57"/>
      <c r="Y20" s="58"/>
      <c r="Z20" s="103"/>
    </row>
    <row r="21" spans="1:26" ht="12.75" customHeight="1">
      <c r="A21" s="21" t="s">
        <v>65</v>
      </c>
      <c r="B21" s="40">
        <f>B22+B27</f>
        <v>0</v>
      </c>
      <c r="C21" s="40">
        <f aca="true" t="shared" si="1" ref="C21:Y21">C22+C27</f>
        <v>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1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1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1">
        <f t="shared" si="1"/>
        <v>0</v>
      </c>
      <c r="V21" s="40">
        <f t="shared" si="1"/>
        <v>0</v>
      </c>
      <c r="W21" s="41">
        <f t="shared" si="1"/>
        <v>0</v>
      </c>
      <c r="X21" s="40">
        <f t="shared" si="1"/>
        <v>0</v>
      </c>
      <c r="Y21" s="41">
        <f t="shared" si="1"/>
        <v>0</v>
      </c>
      <c r="Z21" s="103"/>
    </row>
    <row r="22" spans="1:26" ht="12.75" customHeight="1">
      <c r="A22" s="51" t="s">
        <v>66</v>
      </c>
      <c r="B22" s="55">
        <f>CHOOSE(Annahmen!$B$40+1,'Liquiditätsplanung Detail'!B23,'Liquiditätsplanung Detail'!B24,'Liquiditätsplanung Detail'!B25,'Liquiditätsplanung Detail'!B26)</f>
        <v>0</v>
      </c>
      <c r="C22" s="55">
        <f>CHOOSE(Annahmen!$B$40+1,'Liquiditätsplanung Detail'!C23,'Liquiditätsplanung Detail'!C24,'Liquiditätsplanung Detail'!C25,'Liquiditätsplanung Detail'!C26)</f>
        <v>0</v>
      </c>
      <c r="D22" s="55">
        <f>CHOOSE(Annahmen!$B$40+1,'Liquiditätsplanung Detail'!D23,'Liquiditätsplanung Detail'!D24,'Liquiditätsplanung Detail'!D25,'Liquiditätsplanung Detail'!D26)</f>
        <v>0</v>
      </c>
      <c r="E22" s="55">
        <f>CHOOSE(Annahmen!$B$40+1,'Liquiditätsplanung Detail'!E23,'Liquiditätsplanung Detail'!E24,'Liquiditätsplanung Detail'!E25,'Liquiditätsplanung Detail'!E26)</f>
        <v>0</v>
      </c>
      <c r="F22" s="55">
        <f>CHOOSE(Annahmen!$B$40+1,'Liquiditätsplanung Detail'!F23,'Liquiditätsplanung Detail'!F24,'Liquiditätsplanung Detail'!F25,'Liquiditätsplanung Detail'!F26)</f>
        <v>0</v>
      </c>
      <c r="G22" s="55">
        <f>CHOOSE(Annahmen!$B$40+1,'Liquiditätsplanung Detail'!G23,'Liquiditätsplanung Detail'!G24,'Liquiditätsplanung Detail'!G25,'Liquiditätsplanung Detail'!G26)</f>
        <v>0</v>
      </c>
      <c r="H22" s="55">
        <f>CHOOSE(Annahmen!$B$40+1,'Liquiditätsplanung Detail'!H23,'Liquiditätsplanung Detail'!H24,'Liquiditätsplanung Detail'!H25,'Liquiditätsplanung Detail'!H26)</f>
        <v>0</v>
      </c>
      <c r="I22" s="55">
        <f>CHOOSE(Annahmen!$B$40+1,'Liquiditätsplanung Detail'!I23,'Liquiditätsplanung Detail'!I24,'Liquiditätsplanung Detail'!I25,'Liquiditätsplanung Detail'!I26)</f>
        <v>0</v>
      </c>
      <c r="J22" s="55">
        <f>CHOOSE(Annahmen!$B$40+1,'Liquiditätsplanung Detail'!J23,'Liquiditätsplanung Detail'!J24,'Liquiditätsplanung Detail'!J25,'Liquiditätsplanung Detail'!J26)</f>
        <v>0</v>
      </c>
      <c r="K22" s="55">
        <f>CHOOSE(Annahmen!$B$40+1,'Liquiditätsplanung Detail'!K23,'Liquiditätsplanung Detail'!K24,'Liquiditätsplanung Detail'!K25,'Liquiditätsplanung Detail'!K26)</f>
        <v>0</v>
      </c>
      <c r="L22" s="55">
        <f>CHOOSE(Annahmen!$B$40+1,'Liquiditätsplanung Detail'!L23,'Liquiditätsplanung Detail'!L24,'Liquiditätsplanung Detail'!L25,'Liquiditätsplanung Detail'!L26)</f>
        <v>0</v>
      </c>
      <c r="M22" s="56">
        <f>CHOOSE(Annahmen!$B$40+1,'Liquiditätsplanung Detail'!M23,'Liquiditätsplanung Detail'!M24,'Liquiditätsplanung Detail'!M25,'Liquiditätsplanung Detail'!M26)</f>
        <v>0</v>
      </c>
      <c r="N22" s="55">
        <f>CHOOSE(Annahmen!$B$40+1,'Liquiditätsplanung Detail'!N23,'Liquiditätsplanung Detail'!N24,'Liquiditätsplanung Detail'!N25,'Liquiditätsplanung Detail'!N26)</f>
        <v>0</v>
      </c>
      <c r="O22" s="55">
        <f>CHOOSE(Annahmen!$B$40+1,'Liquiditätsplanung Detail'!O23,'Liquiditätsplanung Detail'!O24,'Liquiditätsplanung Detail'!O25,'Liquiditätsplanung Detail'!O26)</f>
        <v>0</v>
      </c>
      <c r="P22" s="55">
        <f>CHOOSE(Annahmen!$B$40+1,'Liquiditätsplanung Detail'!P23,'Liquiditätsplanung Detail'!P24,'Liquiditätsplanung Detail'!P25,'Liquiditätsplanung Detail'!P26)</f>
        <v>0</v>
      </c>
      <c r="Q22" s="56">
        <f>CHOOSE(Annahmen!$B$40+1,'Liquiditätsplanung Detail'!Q23,'Liquiditätsplanung Detail'!Q24,'Liquiditätsplanung Detail'!Q25,'Liquiditätsplanung Detail'!Q26)</f>
        <v>0</v>
      </c>
      <c r="R22" s="55">
        <f>CHOOSE(Annahmen!$B$40+1,'Liquiditätsplanung Detail'!R23,'Liquiditätsplanung Detail'!R24,'Liquiditätsplanung Detail'!R25,'Liquiditätsplanung Detail'!R26)</f>
        <v>0</v>
      </c>
      <c r="S22" s="55">
        <f>CHOOSE(Annahmen!$B$40+1,'Liquiditätsplanung Detail'!S23,'Liquiditätsplanung Detail'!S24,'Liquiditätsplanung Detail'!S25,'Liquiditätsplanung Detail'!S26)</f>
        <v>0</v>
      </c>
      <c r="T22" s="55">
        <f>CHOOSE(Annahmen!$B$40+1,'Liquiditätsplanung Detail'!T23,'Liquiditätsplanung Detail'!T24,'Liquiditätsplanung Detail'!T25,'Liquiditätsplanung Detail'!T26)</f>
        <v>0</v>
      </c>
      <c r="U22" s="56">
        <f>CHOOSE(Annahmen!$B$40+1,'Liquiditätsplanung Detail'!U23,'Liquiditätsplanung Detail'!U24,'Liquiditätsplanung Detail'!U25,'Liquiditätsplanung Detail'!U26)</f>
        <v>0</v>
      </c>
      <c r="V22" s="55">
        <f>CHOOSE(Annahmen!$B$40+1,'Liquiditätsplanung Detail'!V23,'Liquiditätsplanung Detail'!V24,'Liquiditätsplanung Detail'!V25,'Liquiditätsplanung Detail'!V26)</f>
        <v>0</v>
      </c>
      <c r="W22" s="56">
        <f>CHOOSE(Annahmen!$B$40+1,'Liquiditätsplanung Detail'!W23,'Liquiditätsplanung Detail'!W24,'Liquiditätsplanung Detail'!W25,'Liquiditätsplanung Detail'!W26)</f>
        <v>0</v>
      </c>
      <c r="X22" s="55">
        <f>CHOOSE(Annahmen!$B$40+1,'Liquiditätsplanung Detail'!X23,'Liquiditätsplanung Detail'!X24,'Liquiditätsplanung Detail'!X25,'Liquiditätsplanung Detail'!X26)</f>
        <v>0</v>
      </c>
      <c r="Y22" s="56">
        <f>CHOOSE(Annahmen!$B$40+1,'Liquiditätsplanung Detail'!Y23,'Liquiditätsplanung Detail'!Y24,'Liquiditätsplanung Detail'!Y25,'Liquiditätsplanung Detail'!Y26)</f>
        <v>0</v>
      </c>
      <c r="Z22" s="103"/>
    </row>
    <row r="23" spans="1:26" ht="12.75" customHeight="1" outlineLevel="1">
      <c r="A23" s="264" t="s">
        <v>144</v>
      </c>
      <c r="B23" s="55">
        <f>'GuV  Detail'!B16*(1+Annahmen!$B$26*Annahmen!$B$30)</f>
        <v>0</v>
      </c>
      <c r="C23" s="55">
        <f>'GuV  Detail'!C16*(1+Annahmen!$B$26*Annahmen!$B$30)</f>
        <v>0</v>
      </c>
      <c r="D23" s="55">
        <f>'GuV  Detail'!D16*(1+Annahmen!$B$26*Annahmen!$B$30)</f>
        <v>0</v>
      </c>
      <c r="E23" s="55">
        <f>'GuV  Detail'!E16*(1+Annahmen!$B$26*Annahmen!$B$30)</f>
        <v>0</v>
      </c>
      <c r="F23" s="55">
        <f>'GuV  Detail'!F16*(1+Annahmen!$B$26*Annahmen!$B$30)</f>
        <v>0</v>
      </c>
      <c r="G23" s="55">
        <f>'GuV  Detail'!G16*(1+Annahmen!$B$26*Annahmen!$B$30)</f>
        <v>0</v>
      </c>
      <c r="H23" s="55">
        <f>'GuV  Detail'!H16*(1+Annahmen!$B$26*Annahmen!$B$30)</f>
        <v>0</v>
      </c>
      <c r="I23" s="55">
        <f>'GuV  Detail'!I16*(1+Annahmen!$B$26*Annahmen!$B$30)</f>
        <v>0</v>
      </c>
      <c r="J23" s="55">
        <f>'GuV  Detail'!J16*(1+Annahmen!$B$26*Annahmen!$B$30)</f>
        <v>0</v>
      </c>
      <c r="K23" s="55">
        <f>'GuV  Detail'!K16*(1+Annahmen!$B$26*Annahmen!$B$30)</f>
        <v>0</v>
      </c>
      <c r="L23" s="55">
        <f>'GuV  Detail'!L16*(1+Annahmen!$B$26*Annahmen!$B$30)</f>
        <v>0</v>
      </c>
      <c r="M23" s="56">
        <f>'GuV  Detail'!M16*(1+Annahmen!$B$26*Annahmen!$B$30)</f>
        <v>0</v>
      </c>
      <c r="N23" s="55">
        <f>'GuV  Detail'!N16*(1+Annahmen!$B$26*Annahmen!$B$30)</f>
        <v>0</v>
      </c>
      <c r="O23" s="55">
        <f>'GuV  Detail'!O16*(1+Annahmen!$B$26*Annahmen!$B$30)</f>
        <v>0</v>
      </c>
      <c r="P23" s="55">
        <f>'GuV  Detail'!P16*(1+Annahmen!$B$26*Annahmen!$B$30)</f>
        <v>0</v>
      </c>
      <c r="Q23" s="56">
        <f>'GuV  Detail'!Q16*(1+Annahmen!$B$26*Annahmen!$B$30)</f>
        <v>0</v>
      </c>
      <c r="R23" s="55">
        <f>'GuV  Detail'!R16*(1+Annahmen!$B$26*Annahmen!$B$30)</f>
        <v>0</v>
      </c>
      <c r="S23" s="55">
        <f>'GuV  Detail'!S16*(1+Annahmen!$B$26*Annahmen!$B$30)</f>
        <v>0</v>
      </c>
      <c r="T23" s="55">
        <f>'GuV  Detail'!T16*(1+Annahmen!$B$26*Annahmen!$B$30)</f>
        <v>0</v>
      </c>
      <c r="U23" s="56">
        <f>'GuV  Detail'!U16*(1+Annahmen!$B$26*Annahmen!$B$30)</f>
        <v>0</v>
      </c>
      <c r="V23" s="55">
        <f>'GuV  Detail'!V16*(1+Annahmen!$B$26*Annahmen!$B$30)</f>
        <v>0</v>
      </c>
      <c r="W23" s="56">
        <f>'GuV  Detail'!W16*(1+Annahmen!$B$26*Annahmen!$B$30)</f>
        <v>0</v>
      </c>
      <c r="X23" s="55">
        <f>'GuV  Detail'!X16*(1+Annahmen!$B$26*Annahmen!$B$30)</f>
        <v>0</v>
      </c>
      <c r="Y23" s="56">
        <f>'GuV  Detail'!Y16*(1+Annahmen!$B$26*Annahmen!$B$30)</f>
        <v>0</v>
      </c>
      <c r="Z23" s="103"/>
    </row>
    <row r="24" spans="1:26" ht="12.75" customHeight="1" outlineLevel="1">
      <c r="A24" s="264" t="s">
        <v>145</v>
      </c>
      <c r="B24" s="55"/>
      <c r="C24" s="55">
        <f>'GuV  Detail'!B16*(1+Annahmen!$B$26*Annahmen!$B$30)</f>
        <v>0</v>
      </c>
      <c r="D24" s="55">
        <f>'GuV  Detail'!C16*(1+Annahmen!$B$26*Annahmen!$B$30)</f>
        <v>0</v>
      </c>
      <c r="E24" s="55">
        <f>'GuV  Detail'!D16*(1+Annahmen!$B$26*Annahmen!$B$30)</f>
        <v>0</v>
      </c>
      <c r="F24" s="55">
        <f>'GuV  Detail'!E16*(1+Annahmen!$B$26*Annahmen!$B$30)</f>
        <v>0</v>
      </c>
      <c r="G24" s="55">
        <f>'GuV  Detail'!F16*(1+Annahmen!$B$26*Annahmen!$B$30)</f>
        <v>0</v>
      </c>
      <c r="H24" s="55">
        <f>'GuV  Detail'!G16*(1+Annahmen!$B$26*Annahmen!$B$30)</f>
        <v>0</v>
      </c>
      <c r="I24" s="55">
        <f>'GuV  Detail'!H16*(1+Annahmen!$B$26*Annahmen!$B$30)</f>
        <v>0</v>
      </c>
      <c r="J24" s="55">
        <f>'GuV  Detail'!I16*(1+Annahmen!$B$26*Annahmen!$B$30)</f>
        <v>0</v>
      </c>
      <c r="K24" s="55">
        <f>'GuV  Detail'!J16*(1+Annahmen!$B$26*Annahmen!$B$30)</f>
        <v>0</v>
      </c>
      <c r="L24" s="55">
        <f>'GuV  Detail'!K16*(1+Annahmen!$B$26*Annahmen!$B$30)</f>
        <v>0</v>
      </c>
      <c r="M24" s="56">
        <f>'GuV  Detail'!L16*(1+Annahmen!$B$26*Annahmen!$B$30)</f>
        <v>0</v>
      </c>
      <c r="N24" s="55">
        <f>('GuV  Detail'!M16+(2/3)*'GuV  Detail'!N16)*(1+Annahmen!$B$26*Annahmen!$B$30)</f>
        <v>0</v>
      </c>
      <c r="O24" s="55">
        <f>(1/3*'GuV  Detail'!N16+2/3*'GuV  Detail'!O16)*(1+Annahmen!$B$26*Annahmen!$B$30)</f>
        <v>0</v>
      </c>
      <c r="P24" s="55">
        <f>(1/3*'GuV  Detail'!O16+2/3*'GuV  Detail'!P16)*(1+Annahmen!$B$26*Annahmen!$B$30)</f>
        <v>0</v>
      </c>
      <c r="Q24" s="56">
        <f>(1/3*'GuV  Detail'!P16+2/3*'GuV  Detail'!Q16)*(1+Annahmen!$B$26*Annahmen!$B$30)</f>
        <v>0</v>
      </c>
      <c r="R24" s="55">
        <f>(1/3*'GuV  Detail'!Q16+2/3*'GuV  Detail'!R16)*(1+Annahmen!$B$26*Annahmen!$B$30)</f>
        <v>0</v>
      </c>
      <c r="S24" s="55">
        <f>(1/3*'GuV  Detail'!R16+2/3*'GuV  Detail'!S16)*(1+Annahmen!$B$26*Annahmen!$B$30)</f>
        <v>0</v>
      </c>
      <c r="T24" s="55">
        <f>(1/3*'GuV  Detail'!S16+2/3*'GuV  Detail'!T16)*(1+Annahmen!$B$26*Annahmen!$B$30)</f>
        <v>0</v>
      </c>
      <c r="U24" s="56">
        <f>(1/3*'GuV  Detail'!T16+2/3*'GuV  Detail'!U16)*(1+Annahmen!$B$26*Annahmen!$B$30)</f>
        <v>0</v>
      </c>
      <c r="V24" s="55">
        <f>(1/3*'GuV  Detail'!U16+5/6*'GuV  Detail'!V16)*(1+Annahmen!$B$26*Annahmen!$B$30)</f>
        <v>0</v>
      </c>
      <c r="W24" s="56">
        <f>(1/6*'GuV  Detail'!V16+5/6*'GuV  Detail'!W16)*(1+Annahmen!$B$26*Annahmen!$B$30)</f>
        <v>0</v>
      </c>
      <c r="X24" s="55">
        <f>(1/6*'GuV  Detail'!W16+5/6*'GuV  Detail'!X16)*(1+Annahmen!$B$26*Annahmen!$B$30)</f>
        <v>0</v>
      </c>
      <c r="Y24" s="56">
        <f>(1/6*'GuV  Detail'!X16+5/6*'GuV  Detail'!Y16)*(1+Annahmen!$B$26*Annahmen!$B$30)</f>
        <v>0</v>
      </c>
      <c r="Z24" s="103"/>
    </row>
    <row r="25" spans="1:26" ht="12.75" customHeight="1" outlineLevel="1">
      <c r="A25" s="264" t="s">
        <v>146</v>
      </c>
      <c r="B25" s="55"/>
      <c r="C25" s="55"/>
      <c r="D25" s="55">
        <f>'GuV  Detail'!B16*(1+Annahmen!$B$26*Annahmen!$B$30)</f>
        <v>0</v>
      </c>
      <c r="E25" s="55">
        <f>'GuV  Detail'!C16*(1+Annahmen!$B$26*Annahmen!$B$30)</f>
        <v>0</v>
      </c>
      <c r="F25" s="55">
        <f>'GuV  Detail'!D16*(1+Annahmen!$B$26*Annahmen!$B$30)</f>
        <v>0</v>
      </c>
      <c r="G25" s="55">
        <f>'GuV  Detail'!E16*(1+Annahmen!$B$26*Annahmen!$B$30)</f>
        <v>0</v>
      </c>
      <c r="H25" s="55">
        <f>'GuV  Detail'!F16*(1+Annahmen!$B$26*Annahmen!$B$30)</f>
        <v>0</v>
      </c>
      <c r="I25" s="55">
        <f>'GuV  Detail'!G16*(1+Annahmen!$B$26*Annahmen!$B$30)</f>
        <v>0</v>
      </c>
      <c r="J25" s="55">
        <f>'GuV  Detail'!H16*(1+Annahmen!$B$26*Annahmen!$B$30)</f>
        <v>0</v>
      </c>
      <c r="K25" s="55">
        <f>'GuV  Detail'!I16*(1+Annahmen!$B$26*Annahmen!$B$30)</f>
        <v>0</v>
      </c>
      <c r="L25" s="55">
        <f>'GuV  Detail'!J16*(1+Annahmen!$B$26*Annahmen!$B$30)</f>
        <v>0</v>
      </c>
      <c r="M25" s="56">
        <f>'GuV  Detail'!K16*(1+Annahmen!$B$26*Annahmen!$B$30)</f>
        <v>0</v>
      </c>
      <c r="N25" s="55">
        <f>(SUM('GuV  Detail'!L16:M16,(1/3)*'GuV  Detail'!N16)*(1+Annahmen!$B$26*Annahmen!$B$30))</f>
        <v>0</v>
      </c>
      <c r="O25" s="55">
        <f>(2/3*'GuV  Detail'!N16+1/3*'GuV  Detail'!O16)*(1+Annahmen!$B$26*Annahmen!$B$30)</f>
        <v>0</v>
      </c>
      <c r="P25" s="55">
        <f>(2/3*'GuV  Detail'!O16+1/3*'GuV  Detail'!P16)*(1+Annahmen!$B$26*Annahmen!$B$30)</f>
        <v>0</v>
      </c>
      <c r="Q25" s="56">
        <f>(2/3*'GuV  Detail'!P16+1/3*'GuV  Detail'!Q16)*(1+Annahmen!$B$26*Annahmen!$B$30)</f>
        <v>0</v>
      </c>
      <c r="R25" s="55">
        <f>(2/3*'GuV  Detail'!Q16+1/3*'GuV  Detail'!R16)*(1+Annahmen!$B$26*Annahmen!$B$30)</f>
        <v>0</v>
      </c>
      <c r="S25" s="55">
        <f>(2/3*'GuV  Detail'!R16+1/3*'GuV  Detail'!S16)*(1+Annahmen!$B$26*Annahmen!$B$30)</f>
        <v>0</v>
      </c>
      <c r="T25" s="55">
        <f>(2/3*'GuV  Detail'!S16+1/3*'GuV  Detail'!T16)*(1+Annahmen!$B$26*Annahmen!$B$30)</f>
        <v>0</v>
      </c>
      <c r="U25" s="56">
        <f>(2/3*'GuV  Detail'!T16+1/3*'GuV  Detail'!U16)*(1+Annahmen!$B$26*Annahmen!$B$30)</f>
        <v>0</v>
      </c>
      <c r="V25" s="55">
        <f>(2/3*'GuV  Detail'!U16+2/3*'GuV  Detail'!V16)*(1+Annahmen!$B$26*Annahmen!$B$30)</f>
        <v>0</v>
      </c>
      <c r="W25" s="56">
        <f>(1/3*'GuV  Detail'!V16+2/3*'GuV  Detail'!W16)*(1+Annahmen!$B$26*Annahmen!$B$30)</f>
        <v>0</v>
      </c>
      <c r="X25" s="55">
        <f>(1/3*'GuV  Detail'!W16+2/3*'GuV  Detail'!X16)*(1+Annahmen!$B$26*Annahmen!$B$30)</f>
        <v>0</v>
      </c>
      <c r="Y25" s="56">
        <f>(1/3*'GuV  Detail'!X16+2/3*'GuV  Detail'!Y16)*(1+Annahmen!$B$26*Annahmen!$B$30)</f>
        <v>0</v>
      </c>
      <c r="Z25" s="103"/>
    </row>
    <row r="26" spans="1:26" ht="12.75" customHeight="1" outlineLevel="1">
      <c r="A26" s="264" t="s">
        <v>147</v>
      </c>
      <c r="B26" s="55"/>
      <c r="C26" s="55"/>
      <c r="D26" s="55"/>
      <c r="E26" s="55">
        <f>'GuV  Detail'!B16*(1+Annahmen!$B$26*Annahmen!$B$30)</f>
        <v>0</v>
      </c>
      <c r="F26" s="55">
        <f>'GuV  Detail'!C16*(1+Annahmen!$B$26*Annahmen!$B$30)</f>
        <v>0</v>
      </c>
      <c r="G26" s="55">
        <f>'GuV  Detail'!D16*(1+Annahmen!$B$26*Annahmen!$B$30)</f>
        <v>0</v>
      </c>
      <c r="H26" s="55">
        <f>'GuV  Detail'!E16*(1+Annahmen!$B$26*Annahmen!$B$30)</f>
        <v>0</v>
      </c>
      <c r="I26" s="55">
        <f>'GuV  Detail'!F16*(1+Annahmen!$B$26*Annahmen!$B$30)</f>
        <v>0</v>
      </c>
      <c r="J26" s="55">
        <f>'GuV  Detail'!G16*(1+Annahmen!$B$26*Annahmen!$B$30)</f>
        <v>0</v>
      </c>
      <c r="K26" s="55">
        <f>'GuV  Detail'!H16*(1+Annahmen!$B$26*Annahmen!$B$30)</f>
        <v>0</v>
      </c>
      <c r="L26" s="55">
        <f>'GuV  Detail'!I16*(1+Annahmen!$B$26*Annahmen!$B$30)</f>
        <v>0</v>
      </c>
      <c r="M26" s="56">
        <f>'GuV  Detail'!J16*(1+Annahmen!$B$26*Annahmen!$B$30)</f>
        <v>0</v>
      </c>
      <c r="N26" s="55">
        <f>SUM('GuV  Detail'!K16:M16)*(1+Annahmen!$B$26*Annahmen!$B$30)</f>
        <v>0</v>
      </c>
      <c r="O26" s="55">
        <f>'GuV  Detail'!N16*(1+Annahmen!$B$26*Annahmen!$B$30)</f>
        <v>0</v>
      </c>
      <c r="P26" s="55">
        <f>'GuV  Detail'!O16*(1+Annahmen!$B$26*Annahmen!$B$30)</f>
        <v>0</v>
      </c>
      <c r="Q26" s="56">
        <f>'GuV  Detail'!P16*(1+Annahmen!$B$26*Annahmen!$B$30)</f>
        <v>0</v>
      </c>
      <c r="R26" s="55">
        <f>'GuV  Detail'!Q16*(1+Annahmen!$B$26*Annahmen!$B$30)</f>
        <v>0</v>
      </c>
      <c r="S26" s="55">
        <f>'GuV  Detail'!R16*(1+Annahmen!$B$26*Annahmen!$B$30)</f>
        <v>0</v>
      </c>
      <c r="T26" s="55">
        <f>'GuV  Detail'!S16*(1+Annahmen!$B$26*Annahmen!$B$30)</f>
        <v>0</v>
      </c>
      <c r="U26" s="56">
        <f>'GuV  Detail'!T16*(1+Annahmen!$B$26*Annahmen!$B$30)</f>
        <v>0</v>
      </c>
      <c r="V26" s="55">
        <f>('GuV  Detail'!U16+'GuV  Detail'!V16/2)*(1+Annahmen!$B$26*Annahmen!$B$30)</f>
        <v>0</v>
      </c>
      <c r="W26" s="56">
        <f>('GuV  Detail'!V16+'GuV  Detail'!W16)/2*(1+Annahmen!$B$26*Annahmen!$B$30)</f>
        <v>0</v>
      </c>
      <c r="X26" s="55">
        <f>('GuV  Detail'!W16+'GuV  Detail'!X16)/2*(1+Annahmen!$B$26*Annahmen!$B$30)</f>
        <v>0</v>
      </c>
      <c r="Y26" s="56">
        <f>('GuV  Detail'!X16+'GuV  Detail'!Y16)/2*(1+Annahmen!$B$26*Annahmen!$B$30)</f>
        <v>0</v>
      </c>
      <c r="Z26" s="103"/>
    </row>
    <row r="27" spans="1:26" ht="12.75" customHeight="1">
      <c r="A27" s="51" t="s">
        <v>67</v>
      </c>
      <c r="B27" s="55">
        <f>CHOOSE(Annahmen!$B$40+1,'Liquiditätsplanung Detail'!B28,'Liquiditätsplanung Detail'!B29,'Liquiditätsplanung Detail'!B30,'Liquiditätsplanung Detail'!B31)</f>
        <v>0</v>
      </c>
      <c r="C27" s="55">
        <f>CHOOSE(Annahmen!$B$40+1,'Liquiditätsplanung Detail'!C28,'Liquiditätsplanung Detail'!C29,'Liquiditätsplanung Detail'!C30,'Liquiditätsplanung Detail'!C31)</f>
        <v>0</v>
      </c>
      <c r="D27" s="55">
        <f>CHOOSE(Annahmen!$B$40+1,'Liquiditätsplanung Detail'!D28,'Liquiditätsplanung Detail'!D29,'Liquiditätsplanung Detail'!D30,'Liquiditätsplanung Detail'!D31)</f>
        <v>0</v>
      </c>
      <c r="E27" s="55">
        <f>CHOOSE(Annahmen!$B$40+1,'Liquiditätsplanung Detail'!E28,'Liquiditätsplanung Detail'!E29,'Liquiditätsplanung Detail'!E30,'Liquiditätsplanung Detail'!E31)</f>
        <v>0</v>
      </c>
      <c r="F27" s="55">
        <f>CHOOSE(Annahmen!$B$40+1,'Liquiditätsplanung Detail'!F28,'Liquiditätsplanung Detail'!F29,'Liquiditätsplanung Detail'!F30,'Liquiditätsplanung Detail'!F31)</f>
        <v>0</v>
      </c>
      <c r="G27" s="55">
        <f>CHOOSE(Annahmen!$B$40+1,'Liquiditätsplanung Detail'!G28,'Liquiditätsplanung Detail'!G29,'Liquiditätsplanung Detail'!G30,'Liquiditätsplanung Detail'!G31)</f>
        <v>0</v>
      </c>
      <c r="H27" s="55">
        <f>CHOOSE(Annahmen!$B$40+1,'Liquiditätsplanung Detail'!H28,'Liquiditätsplanung Detail'!H29,'Liquiditätsplanung Detail'!H30,'Liquiditätsplanung Detail'!H31)</f>
        <v>0</v>
      </c>
      <c r="I27" s="55">
        <f>CHOOSE(Annahmen!$B$40+1,'Liquiditätsplanung Detail'!I28,'Liquiditätsplanung Detail'!I29,'Liquiditätsplanung Detail'!I30,'Liquiditätsplanung Detail'!I31)</f>
        <v>0</v>
      </c>
      <c r="J27" s="55">
        <f>CHOOSE(Annahmen!$B$40+1,'Liquiditätsplanung Detail'!J28,'Liquiditätsplanung Detail'!J29,'Liquiditätsplanung Detail'!J30,'Liquiditätsplanung Detail'!J31)</f>
        <v>0</v>
      </c>
      <c r="K27" s="55">
        <f>CHOOSE(Annahmen!$B$40+1,'Liquiditätsplanung Detail'!K28,'Liquiditätsplanung Detail'!K29,'Liquiditätsplanung Detail'!K30,'Liquiditätsplanung Detail'!K31)</f>
        <v>0</v>
      </c>
      <c r="L27" s="55">
        <f>CHOOSE(Annahmen!$B$40+1,'Liquiditätsplanung Detail'!L28,'Liquiditätsplanung Detail'!L29,'Liquiditätsplanung Detail'!L30,'Liquiditätsplanung Detail'!L31)</f>
        <v>0</v>
      </c>
      <c r="M27" s="56">
        <f>CHOOSE(Annahmen!$B$40+1,'Liquiditätsplanung Detail'!M28,'Liquiditätsplanung Detail'!M29,'Liquiditätsplanung Detail'!M30,'Liquiditätsplanung Detail'!M31)</f>
        <v>0</v>
      </c>
      <c r="N27" s="55">
        <f>CHOOSE(Annahmen!$B$40+1,'Liquiditätsplanung Detail'!N28,'Liquiditätsplanung Detail'!N29,'Liquiditätsplanung Detail'!N30,'Liquiditätsplanung Detail'!N31)</f>
        <v>0</v>
      </c>
      <c r="O27" s="55">
        <f>CHOOSE(Annahmen!$B$40+1,'Liquiditätsplanung Detail'!O28,'Liquiditätsplanung Detail'!O29,'Liquiditätsplanung Detail'!O30,'Liquiditätsplanung Detail'!O31)</f>
        <v>0</v>
      </c>
      <c r="P27" s="55">
        <f>CHOOSE(Annahmen!$B$40+1,'Liquiditätsplanung Detail'!P28,'Liquiditätsplanung Detail'!P29,'Liquiditätsplanung Detail'!P30,'Liquiditätsplanung Detail'!P31)</f>
        <v>0</v>
      </c>
      <c r="Q27" s="56">
        <f>CHOOSE(Annahmen!$B$40+1,'Liquiditätsplanung Detail'!Q28,'Liquiditätsplanung Detail'!Q29,'Liquiditätsplanung Detail'!Q30,'Liquiditätsplanung Detail'!Q31)</f>
        <v>0</v>
      </c>
      <c r="R27" s="55">
        <f>CHOOSE(Annahmen!$B$40+1,'Liquiditätsplanung Detail'!R28,'Liquiditätsplanung Detail'!R29,'Liquiditätsplanung Detail'!R30,'Liquiditätsplanung Detail'!R31)</f>
        <v>0</v>
      </c>
      <c r="S27" s="55">
        <f>CHOOSE(Annahmen!$B$40+1,'Liquiditätsplanung Detail'!S28,'Liquiditätsplanung Detail'!S29,'Liquiditätsplanung Detail'!S30,'Liquiditätsplanung Detail'!S31)</f>
        <v>0</v>
      </c>
      <c r="T27" s="55">
        <f>CHOOSE(Annahmen!$B$40+1,'Liquiditätsplanung Detail'!T28,'Liquiditätsplanung Detail'!T29,'Liquiditätsplanung Detail'!T30,'Liquiditätsplanung Detail'!T31)</f>
        <v>0</v>
      </c>
      <c r="U27" s="56">
        <f>CHOOSE(Annahmen!$B$40+1,'Liquiditätsplanung Detail'!U28,'Liquiditätsplanung Detail'!U29,'Liquiditätsplanung Detail'!U30,'Liquiditätsplanung Detail'!U31)</f>
        <v>0</v>
      </c>
      <c r="V27" s="55">
        <f>CHOOSE(Annahmen!$B$40+1,'Liquiditätsplanung Detail'!V28,'Liquiditätsplanung Detail'!V29,'Liquiditätsplanung Detail'!V30,'Liquiditätsplanung Detail'!V31)</f>
        <v>0</v>
      </c>
      <c r="W27" s="56">
        <f>CHOOSE(Annahmen!$B$40+1,'Liquiditätsplanung Detail'!W28,'Liquiditätsplanung Detail'!W29,'Liquiditätsplanung Detail'!W30,'Liquiditätsplanung Detail'!W31)</f>
        <v>0</v>
      </c>
      <c r="X27" s="55">
        <f>CHOOSE(Annahmen!$B$40+1,'Liquiditätsplanung Detail'!X28,'Liquiditätsplanung Detail'!X29,'Liquiditätsplanung Detail'!X30,'Liquiditätsplanung Detail'!X31)</f>
        <v>0</v>
      </c>
      <c r="Y27" s="56">
        <f>CHOOSE(Annahmen!$B$40+1,'Liquiditätsplanung Detail'!Y28,'Liquiditätsplanung Detail'!Y29,'Liquiditätsplanung Detail'!Y30,'Liquiditätsplanung Detail'!Y31)</f>
        <v>0</v>
      </c>
      <c r="Z27" s="103"/>
    </row>
    <row r="28" spans="1:26" ht="12.75" customHeight="1" outlineLevel="1">
      <c r="A28" s="264" t="s">
        <v>151</v>
      </c>
      <c r="B28" s="55">
        <f>'GuV  Detail'!B17*(1+Annahmen!$B$26*Annahmen!$B$30)</f>
        <v>0</v>
      </c>
      <c r="C28" s="55">
        <f>'GuV  Detail'!C17*(1+Annahmen!$B$26*Annahmen!$B$30)</f>
        <v>0</v>
      </c>
      <c r="D28" s="55">
        <f>'GuV  Detail'!D17*(1+Annahmen!$B$26*Annahmen!$B$30)</f>
        <v>0</v>
      </c>
      <c r="E28" s="55">
        <f>'GuV  Detail'!E17*(1+Annahmen!$B$26*Annahmen!$B$30)</f>
        <v>0</v>
      </c>
      <c r="F28" s="55">
        <f>'GuV  Detail'!F17*(1+Annahmen!$B$26*Annahmen!$B$30)</f>
        <v>0</v>
      </c>
      <c r="G28" s="55">
        <f>'GuV  Detail'!G17*(1+Annahmen!$B$26*Annahmen!$B$30)</f>
        <v>0</v>
      </c>
      <c r="H28" s="55">
        <f>'GuV  Detail'!H17*(1+Annahmen!$B$26*Annahmen!$B$30)</f>
        <v>0</v>
      </c>
      <c r="I28" s="55">
        <f>'GuV  Detail'!I17*(1+Annahmen!$B$26*Annahmen!$B$30)</f>
        <v>0</v>
      </c>
      <c r="J28" s="55">
        <f>'GuV  Detail'!J17*(1+Annahmen!$B$26*Annahmen!$B$30)</f>
        <v>0</v>
      </c>
      <c r="K28" s="55">
        <f>'GuV  Detail'!K17*(1+Annahmen!$B$26*Annahmen!$B$30)</f>
        <v>0</v>
      </c>
      <c r="L28" s="55">
        <f>'GuV  Detail'!L17*(1+Annahmen!$B$26*Annahmen!$B$30)</f>
        <v>0</v>
      </c>
      <c r="M28" s="56">
        <f>'GuV  Detail'!M17*(1+Annahmen!$B$26*Annahmen!$B$30)</f>
        <v>0</v>
      </c>
      <c r="N28" s="55">
        <f>'GuV  Detail'!N17*(1+Annahmen!$B$26*Annahmen!$B$30)</f>
        <v>0</v>
      </c>
      <c r="O28" s="55">
        <f>'GuV  Detail'!O17*(1+Annahmen!$B$26*Annahmen!$B$30)</f>
        <v>0</v>
      </c>
      <c r="P28" s="55">
        <f>'GuV  Detail'!P17*(1+Annahmen!$B$26*Annahmen!$B$30)</f>
        <v>0</v>
      </c>
      <c r="Q28" s="56">
        <f>'GuV  Detail'!Q17*(1+Annahmen!$B$26*Annahmen!$B$30)</f>
        <v>0</v>
      </c>
      <c r="R28" s="55">
        <f>'GuV  Detail'!R17*(1+Annahmen!$B$26*Annahmen!$B$30)</f>
        <v>0</v>
      </c>
      <c r="S28" s="55">
        <f>'GuV  Detail'!S17*(1+Annahmen!$B$26*Annahmen!$B$30)</f>
        <v>0</v>
      </c>
      <c r="T28" s="55">
        <f>'GuV  Detail'!T17*(1+Annahmen!$B$26*Annahmen!$B$30)</f>
        <v>0</v>
      </c>
      <c r="U28" s="56">
        <f>'GuV  Detail'!U17*(1+Annahmen!$B$26*Annahmen!$B$30)</f>
        <v>0</v>
      </c>
      <c r="V28" s="55">
        <f>'GuV  Detail'!V17*(1+Annahmen!$B$26*Annahmen!$B$30)</f>
        <v>0</v>
      </c>
      <c r="W28" s="56">
        <f>'GuV  Detail'!W17*(1+Annahmen!$B$26*Annahmen!$B$30)</f>
        <v>0</v>
      </c>
      <c r="X28" s="55">
        <f>'GuV  Detail'!X17*(1+Annahmen!$B$26*Annahmen!$B$30)</f>
        <v>0</v>
      </c>
      <c r="Y28" s="56">
        <f>'GuV  Detail'!Y17*(1+Annahmen!$B$26*Annahmen!$B$30)</f>
        <v>0</v>
      </c>
      <c r="Z28" s="103"/>
    </row>
    <row r="29" spans="1:26" ht="12.75" customHeight="1" outlineLevel="1">
      <c r="A29" s="264" t="s">
        <v>150</v>
      </c>
      <c r="B29" s="55"/>
      <c r="C29" s="55">
        <f>'GuV  Detail'!B17*(1+Annahmen!$B$26*Annahmen!$B$30)</f>
        <v>0</v>
      </c>
      <c r="D29" s="55">
        <f>'GuV  Detail'!C17*(1+Annahmen!$B$26*Annahmen!$B$30)</f>
        <v>0</v>
      </c>
      <c r="E29" s="55">
        <f>'GuV  Detail'!D17*(1+Annahmen!$B$26*Annahmen!$B$30)</f>
        <v>0</v>
      </c>
      <c r="F29" s="55">
        <f>'GuV  Detail'!E17*(1+Annahmen!$B$26*Annahmen!$B$30)</f>
        <v>0</v>
      </c>
      <c r="G29" s="55">
        <f>'GuV  Detail'!F17*(1+Annahmen!$B$26*Annahmen!$B$30)</f>
        <v>0</v>
      </c>
      <c r="H29" s="55">
        <f>'GuV  Detail'!G17*(1+Annahmen!$B$26*Annahmen!$B$30)</f>
        <v>0</v>
      </c>
      <c r="I29" s="55">
        <f>'GuV  Detail'!H17*(1+Annahmen!$B$26*Annahmen!$B$30)</f>
        <v>0</v>
      </c>
      <c r="J29" s="55">
        <f>'GuV  Detail'!I17*(1+Annahmen!$B$26*Annahmen!$B$30)</f>
        <v>0</v>
      </c>
      <c r="K29" s="55">
        <f>'GuV  Detail'!J17*(1+Annahmen!$B$26*Annahmen!$B$30)</f>
        <v>0</v>
      </c>
      <c r="L29" s="55">
        <f>'GuV  Detail'!K17*(1+Annahmen!$B$26*Annahmen!$B$30)</f>
        <v>0</v>
      </c>
      <c r="M29" s="56">
        <f>'GuV  Detail'!L17*(1+Annahmen!$B$26*Annahmen!$B$30)</f>
        <v>0</v>
      </c>
      <c r="N29" s="55">
        <f>('GuV  Detail'!M17+(2/3)*'GuV  Detail'!N17)*(1+Annahmen!$B$26*Annahmen!$B$30)</f>
        <v>0</v>
      </c>
      <c r="O29" s="55">
        <f>(1/3*'GuV  Detail'!N17+2/3*'GuV  Detail'!O17)*(1+Annahmen!$B$26*Annahmen!$B$30)</f>
        <v>0</v>
      </c>
      <c r="P29" s="55">
        <f>(1/3*'GuV  Detail'!O17+2/3*'GuV  Detail'!P17)*(1+Annahmen!$B$26*Annahmen!$B$30)</f>
        <v>0</v>
      </c>
      <c r="Q29" s="56">
        <f>(1/3*'GuV  Detail'!P17+2/3*'GuV  Detail'!Q17)*(1+Annahmen!$B$26*Annahmen!$B$30)</f>
        <v>0</v>
      </c>
      <c r="R29" s="55">
        <f>(1/3*'GuV  Detail'!Q17+2/3*'GuV  Detail'!R17)*(1+Annahmen!$B$26*Annahmen!$B$30)</f>
        <v>0</v>
      </c>
      <c r="S29" s="55">
        <f>(1/3*'GuV  Detail'!R17+2/3*'GuV  Detail'!S17)*(1+Annahmen!$B$26*Annahmen!$B$30)</f>
        <v>0</v>
      </c>
      <c r="T29" s="55">
        <f>(1/3*'GuV  Detail'!S17+2/3*'GuV  Detail'!T17)*(1+Annahmen!$B$26*Annahmen!$B$30)</f>
        <v>0</v>
      </c>
      <c r="U29" s="56">
        <f>(1/3*'GuV  Detail'!T17+2/3*'GuV  Detail'!U17)*(1+Annahmen!$B$26*Annahmen!$B$30)</f>
        <v>0</v>
      </c>
      <c r="V29" s="55">
        <f>(1/3*'GuV  Detail'!U17+5/6*'GuV  Detail'!V17)*(1+Annahmen!$B$26*Annahmen!$B$30)</f>
        <v>0</v>
      </c>
      <c r="W29" s="56">
        <f>(1/6*'GuV  Detail'!V17+5/6*'GuV  Detail'!W17)*(1+Annahmen!$B$26*Annahmen!$B$30)</f>
        <v>0</v>
      </c>
      <c r="X29" s="55">
        <f>(1/6*'GuV  Detail'!W17+5/6*'GuV  Detail'!X17)*(1+Annahmen!$B$26*Annahmen!$B$30)</f>
        <v>0</v>
      </c>
      <c r="Y29" s="56">
        <f>(1/6*'GuV  Detail'!X17+5/6*'GuV  Detail'!Y17)*(1+Annahmen!$B$26*Annahmen!$B$30)</f>
        <v>0</v>
      </c>
      <c r="Z29" s="103"/>
    </row>
    <row r="30" spans="1:26" ht="12.75" customHeight="1" outlineLevel="1">
      <c r="A30" s="264" t="s">
        <v>149</v>
      </c>
      <c r="B30" s="55"/>
      <c r="C30" s="55"/>
      <c r="D30" s="55">
        <f>'GuV  Detail'!B17*(1+Annahmen!$B$26*Annahmen!$B$30)</f>
        <v>0</v>
      </c>
      <c r="E30" s="55">
        <f>'GuV  Detail'!C17*(1+Annahmen!$B$26*Annahmen!$B$30)</f>
        <v>0</v>
      </c>
      <c r="F30" s="55">
        <f>'GuV  Detail'!D17*(1+Annahmen!$B$26*Annahmen!$B$30)</f>
        <v>0</v>
      </c>
      <c r="G30" s="55">
        <f>'GuV  Detail'!E17*(1+Annahmen!$B$26*Annahmen!$B$30)</f>
        <v>0</v>
      </c>
      <c r="H30" s="55">
        <f>'GuV  Detail'!F17*(1+Annahmen!$B$26*Annahmen!$B$30)</f>
        <v>0</v>
      </c>
      <c r="I30" s="55">
        <f>'GuV  Detail'!G17*(1+Annahmen!$B$26*Annahmen!$B$30)</f>
        <v>0</v>
      </c>
      <c r="J30" s="55">
        <f>'GuV  Detail'!H17*(1+Annahmen!$B$26*Annahmen!$B$30)</f>
        <v>0</v>
      </c>
      <c r="K30" s="55">
        <f>'GuV  Detail'!I17*(1+Annahmen!$B$26*Annahmen!$B$30)</f>
        <v>0</v>
      </c>
      <c r="L30" s="55">
        <f>'GuV  Detail'!J17*(1+Annahmen!$B$26*Annahmen!$B$30)</f>
        <v>0</v>
      </c>
      <c r="M30" s="56">
        <f>'GuV  Detail'!K17*(1+Annahmen!$B$26*Annahmen!$B$30)</f>
        <v>0</v>
      </c>
      <c r="N30" s="55">
        <f>(SUM('GuV  Detail'!L17:M17,(1/3)*'GuV  Detail'!N17)*(1+Annahmen!$B$26*Annahmen!$B$30))</f>
        <v>0</v>
      </c>
      <c r="O30" s="55">
        <f>(2/3*'GuV  Detail'!N17+1/3*'GuV  Detail'!O17)*(1+Annahmen!$B$26*Annahmen!$B$30)</f>
        <v>0</v>
      </c>
      <c r="P30" s="55">
        <f>(2/3*'GuV  Detail'!O17+1/3*'GuV  Detail'!P17)*(1+Annahmen!$B$26*Annahmen!$B$30)</f>
        <v>0</v>
      </c>
      <c r="Q30" s="56">
        <f>(2/3*'GuV  Detail'!P17+1/3*'GuV  Detail'!Q17)*(1+Annahmen!$B$26*Annahmen!$B$30)</f>
        <v>0</v>
      </c>
      <c r="R30" s="55">
        <f>(2/3*'GuV  Detail'!Q17+1/3*'GuV  Detail'!R17)*(1+Annahmen!$B$26*Annahmen!$B$30)</f>
        <v>0</v>
      </c>
      <c r="S30" s="55">
        <f>(2/3*'GuV  Detail'!R17+1/3*'GuV  Detail'!S17)*(1+Annahmen!$B$26*Annahmen!$B$30)</f>
        <v>0</v>
      </c>
      <c r="T30" s="55">
        <f>(2/3*'GuV  Detail'!S17+1/3*'GuV  Detail'!T17)*(1+Annahmen!$B$26*Annahmen!$B$30)</f>
        <v>0</v>
      </c>
      <c r="U30" s="56">
        <f>(2/3*'GuV  Detail'!T17+1/3*'GuV  Detail'!U17)*(1+Annahmen!$B$26*Annahmen!$B$30)</f>
        <v>0</v>
      </c>
      <c r="V30" s="55">
        <f>(2/3*'GuV  Detail'!U17+2/3*'GuV  Detail'!V17)*(1+Annahmen!$B$26*Annahmen!$B$30)</f>
        <v>0</v>
      </c>
      <c r="W30" s="56">
        <f>(1/3*'GuV  Detail'!V17+2/3*'GuV  Detail'!W17)*(1+Annahmen!$B$26*Annahmen!$B$30)</f>
        <v>0</v>
      </c>
      <c r="X30" s="55">
        <f>(1/3*'GuV  Detail'!W17+2/3*'GuV  Detail'!X17)*(1+Annahmen!$B$26*Annahmen!$B$30)</f>
        <v>0</v>
      </c>
      <c r="Y30" s="56">
        <f>(1/3*'GuV  Detail'!X17+2/3*'GuV  Detail'!Y17)*(1+Annahmen!$B$26*Annahmen!$B$30)</f>
        <v>0</v>
      </c>
      <c r="Z30" s="103"/>
    </row>
    <row r="31" spans="1:26" ht="12.75" customHeight="1" outlineLevel="1">
      <c r="A31" s="264" t="s">
        <v>148</v>
      </c>
      <c r="B31" s="55"/>
      <c r="C31" s="55"/>
      <c r="D31" s="55"/>
      <c r="E31" s="55">
        <f>'GuV  Detail'!B17*(1+Annahmen!$B$26*Annahmen!$B$30)</f>
        <v>0</v>
      </c>
      <c r="F31" s="55">
        <f>'GuV  Detail'!C17*(1+Annahmen!$B$26*Annahmen!$B$30)</f>
        <v>0</v>
      </c>
      <c r="G31" s="55">
        <f>'GuV  Detail'!D17*(1+Annahmen!$B$26*Annahmen!$B$30)</f>
        <v>0</v>
      </c>
      <c r="H31" s="55">
        <f>'GuV  Detail'!E17*(1+Annahmen!$B$26*Annahmen!$B$30)</f>
        <v>0</v>
      </c>
      <c r="I31" s="55">
        <f>'GuV  Detail'!F17*(1+Annahmen!$B$26*Annahmen!$B$30)</f>
        <v>0</v>
      </c>
      <c r="J31" s="55">
        <f>'GuV  Detail'!G17*(1+Annahmen!$B$26*Annahmen!$B$30)</f>
        <v>0</v>
      </c>
      <c r="K31" s="55">
        <f>'GuV  Detail'!H17*(1+Annahmen!$B$26*Annahmen!$B$30)</f>
        <v>0</v>
      </c>
      <c r="L31" s="55">
        <f>'GuV  Detail'!I17*(1+Annahmen!$B$26*Annahmen!$B$30)</f>
        <v>0</v>
      </c>
      <c r="M31" s="56">
        <f>'GuV  Detail'!J17*(1+Annahmen!$B$26*Annahmen!$B$30)</f>
        <v>0</v>
      </c>
      <c r="N31" s="55">
        <f>SUM('GuV  Detail'!K17:M17)*(1+Annahmen!$B$26*Annahmen!$B$30)</f>
        <v>0</v>
      </c>
      <c r="O31" s="55">
        <f>'GuV  Detail'!N17*(1+Annahmen!$B$26*Annahmen!$B$30)</f>
        <v>0</v>
      </c>
      <c r="P31" s="55">
        <f>'GuV  Detail'!O17*(1+Annahmen!$B$26*Annahmen!$B$30)</f>
        <v>0</v>
      </c>
      <c r="Q31" s="56">
        <f>'GuV  Detail'!P17*(1+Annahmen!$B$26*Annahmen!$B$30)</f>
        <v>0</v>
      </c>
      <c r="R31" s="55">
        <f>'GuV  Detail'!Q17*(1+Annahmen!$B$26*Annahmen!$B$30)</f>
        <v>0</v>
      </c>
      <c r="S31" s="55">
        <f>'GuV  Detail'!R17*(1+Annahmen!$B$26*Annahmen!$B$30)</f>
        <v>0</v>
      </c>
      <c r="T31" s="55">
        <f>'GuV  Detail'!S17*(1+Annahmen!$B$26*Annahmen!$B$30)</f>
        <v>0</v>
      </c>
      <c r="U31" s="56">
        <f>'GuV  Detail'!T17*(1+Annahmen!$B$26*Annahmen!$B$30)</f>
        <v>0</v>
      </c>
      <c r="V31" s="55">
        <f>('GuV  Detail'!U17+'GuV  Detail'!V17/2)*(1+Annahmen!$B$26*Annahmen!$B$30)</f>
        <v>0</v>
      </c>
      <c r="W31" s="56">
        <f>('GuV  Detail'!V17+'GuV  Detail'!W17)/2*(1+Annahmen!$B$26*Annahmen!$B$30)</f>
        <v>0</v>
      </c>
      <c r="X31" s="55">
        <f>('GuV  Detail'!W17+'GuV  Detail'!X17)/2*(1+Annahmen!$B$26*Annahmen!$B$30)</f>
        <v>0</v>
      </c>
      <c r="Y31" s="56">
        <f>('GuV  Detail'!X17+'GuV  Detail'!Y17)/2*(1+Annahmen!$B$26*Annahmen!$B$30)</f>
        <v>0</v>
      </c>
      <c r="Z31" s="103"/>
    </row>
    <row r="32" spans="1:26" ht="12.75" customHeight="1">
      <c r="A32" s="21" t="s">
        <v>69</v>
      </c>
      <c r="B32" s="40">
        <f>'GuV  Detail'!B20</f>
        <v>0</v>
      </c>
      <c r="C32" s="40">
        <f>'GuV  Detail'!C20</f>
        <v>0</v>
      </c>
      <c r="D32" s="40">
        <f>'GuV  Detail'!D20</f>
        <v>0</v>
      </c>
      <c r="E32" s="40">
        <f>'GuV  Detail'!E20</f>
        <v>0</v>
      </c>
      <c r="F32" s="40">
        <f>'GuV  Detail'!F20</f>
        <v>0</v>
      </c>
      <c r="G32" s="40">
        <f>'GuV  Detail'!G20</f>
        <v>0</v>
      </c>
      <c r="H32" s="40">
        <f>'GuV  Detail'!H20</f>
        <v>0</v>
      </c>
      <c r="I32" s="40">
        <f>'GuV  Detail'!I20</f>
        <v>0</v>
      </c>
      <c r="J32" s="40">
        <f>'GuV  Detail'!J20</f>
        <v>0</v>
      </c>
      <c r="K32" s="40">
        <f>'GuV  Detail'!K20</f>
        <v>0</v>
      </c>
      <c r="L32" s="40">
        <f>'GuV  Detail'!L20</f>
        <v>0</v>
      </c>
      <c r="M32" s="41">
        <f>'GuV  Detail'!M20</f>
        <v>0</v>
      </c>
      <c r="N32" s="40">
        <f>'GuV  Detail'!N20</f>
        <v>0</v>
      </c>
      <c r="O32" s="40">
        <f>'GuV  Detail'!O20</f>
        <v>0</v>
      </c>
      <c r="P32" s="40">
        <f>'GuV  Detail'!P20</f>
        <v>0</v>
      </c>
      <c r="Q32" s="41">
        <f>'GuV  Detail'!Q20</f>
        <v>0</v>
      </c>
      <c r="R32" s="40">
        <f>'GuV  Detail'!R20</f>
        <v>0</v>
      </c>
      <c r="S32" s="40">
        <f>'GuV  Detail'!S20</f>
        <v>0</v>
      </c>
      <c r="T32" s="40">
        <f>'GuV  Detail'!T20</f>
        <v>0</v>
      </c>
      <c r="U32" s="41">
        <f>'GuV  Detail'!U20</f>
        <v>0</v>
      </c>
      <c r="V32" s="40">
        <f>'GuV  Detail'!V20</f>
        <v>0</v>
      </c>
      <c r="W32" s="41">
        <f>'GuV  Detail'!W20</f>
        <v>0</v>
      </c>
      <c r="X32" s="40">
        <f>'GuV  Detail'!X20</f>
        <v>0</v>
      </c>
      <c r="Y32" s="41">
        <f>'GuV  Detail'!Y20</f>
        <v>0</v>
      </c>
      <c r="Z32" s="103"/>
    </row>
    <row r="33" spans="1:26" ht="12.75" customHeight="1">
      <c r="A33" s="21" t="s">
        <v>71</v>
      </c>
      <c r="B33" s="40">
        <f>SUM(B34:B39)</f>
        <v>0</v>
      </c>
      <c r="C33" s="40">
        <f aca="true" t="shared" si="2" ref="C33:Y33">SUM(C34:C39)</f>
        <v>0</v>
      </c>
      <c r="D33" s="40">
        <f t="shared" si="2"/>
        <v>0</v>
      </c>
      <c r="E33" s="40">
        <f t="shared" si="2"/>
        <v>0</v>
      </c>
      <c r="F33" s="40">
        <f t="shared" si="2"/>
        <v>0</v>
      </c>
      <c r="G33" s="40">
        <f t="shared" si="2"/>
        <v>0</v>
      </c>
      <c r="H33" s="40">
        <f t="shared" si="2"/>
        <v>0</v>
      </c>
      <c r="I33" s="40">
        <f t="shared" si="2"/>
        <v>0</v>
      </c>
      <c r="J33" s="40">
        <f t="shared" si="2"/>
        <v>0</v>
      </c>
      <c r="K33" s="40">
        <f t="shared" si="2"/>
        <v>0</v>
      </c>
      <c r="L33" s="40">
        <f t="shared" si="2"/>
        <v>0</v>
      </c>
      <c r="M33" s="41">
        <f t="shared" si="2"/>
        <v>0</v>
      </c>
      <c r="N33" s="40">
        <f t="shared" si="2"/>
        <v>0</v>
      </c>
      <c r="O33" s="40">
        <f t="shared" si="2"/>
        <v>0</v>
      </c>
      <c r="P33" s="40">
        <f t="shared" si="2"/>
        <v>0</v>
      </c>
      <c r="Q33" s="41">
        <f t="shared" si="2"/>
        <v>0</v>
      </c>
      <c r="R33" s="40">
        <f t="shared" si="2"/>
        <v>0</v>
      </c>
      <c r="S33" s="40">
        <f t="shared" si="2"/>
        <v>0</v>
      </c>
      <c r="T33" s="40">
        <f t="shared" si="2"/>
        <v>0</v>
      </c>
      <c r="U33" s="41">
        <f t="shared" si="2"/>
        <v>0</v>
      </c>
      <c r="V33" s="40">
        <f t="shared" si="2"/>
        <v>0</v>
      </c>
      <c r="W33" s="41">
        <f t="shared" si="2"/>
        <v>0</v>
      </c>
      <c r="X33" s="40">
        <f t="shared" si="2"/>
        <v>0</v>
      </c>
      <c r="Y33" s="41">
        <f t="shared" si="2"/>
        <v>0</v>
      </c>
      <c r="Z33" s="103"/>
    </row>
    <row r="34" spans="1:26" ht="12.75" customHeight="1">
      <c r="A34" s="51" t="s">
        <v>72</v>
      </c>
      <c r="B34" s="55">
        <f>'GuV  Detail'!B23</f>
        <v>0</v>
      </c>
      <c r="C34" s="55">
        <f>'GuV  Detail'!C23</f>
        <v>0</v>
      </c>
      <c r="D34" s="55">
        <f>'GuV  Detail'!D23</f>
        <v>0</v>
      </c>
      <c r="E34" s="55">
        <f>'GuV  Detail'!E23</f>
        <v>0</v>
      </c>
      <c r="F34" s="55">
        <f>'GuV  Detail'!F23</f>
        <v>0</v>
      </c>
      <c r="G34" s="55">
        <f>'GuV  Detail'!G23</f>
        <v>0</v>
      </c>
      <c r="H34" s="55">
        <f>'GuV  Detail'!H23</f>
        <v>0</v>
      </c>
      <c r="I34" s="55">
        <f>'GuV  Detail'!I23</f>
        <v>0</v>
      </c>
      <c r="J34" s="55">
        <f>'GuV  Detail'!J23</f>
        <v>0</v>
      </c>
      <c r="K34" s="55">
        <f>'GuV  Detail'!K23</f>
        <v>0</v>
      </c>
      <c r="L34" s="55">
        <f>'GuV  Detail'!L23</f>
        <v>0</v>
      </c>
      <c r="M34" s="56">
        <f>'GuV  Detail'!M23</f>
        <v>0</v>
      </c>
      <c r="N34" s="55">
        <f>'GuV  Detail'!N23</f>
        <v>0</v>
      </c>
      <c r="O34" s="55">
        <f>'GuV  Detail'!O23</f>
        <v>0</v>
      </c>
      <c r="P34" s="55">
        <f>'GuV  Detail'!P23</f>
        <v>0</v>
      </c>
      <c r="Q34" s="56">
        <f>'GuV  Detail'!Q23</f>
        <v>0</v>
      </c>
      <c r="R34" s="55">
        <f>'GuV  Detail'!R23</f>
        <v>0</v>
      </c>
      <c r="S34" s="55">
        <f>'GuV  Detail'!S23</f>
        <v>0</v>
      </c>
      <c r="T34" s="55">
        <f>'GuV  Detail'!T23</f>
        <v>0</v>
      </c>
      <c r="U34" s="56">
        <f>'GuV  Detail'!U23</f>
        <v>0</v>
      </c>
      <c r="V34" s="55">
        <f>'GuV  Detail'!V23</f>
        <v>0</v>
      </c>
      <c r="W34" s="56">
        <f>'GuV  Detail'!W23</f>
        <v>0</v>
      </c>
      <c r="X34" s="55">
        <f>'GuV  Detail'!X23</f>
        <v>0</v>
      </c>
      <c r="Y34" s="56">
        <f>'GuV  Detail'!Y23</f>
        <v>0</v>
      </c>
      <c r="Z34" s="103"/>
    </row>
    <row r="35" spans="1:26" ht="12.75" customHeight="1">
      <c r="A35" s="22" t="s">
        <v>73</v>
      </c>
      <c r="B35" s="55">
        <f>'GuV  Detail'!B24</f>
        <v>0</v>
      </c>
      <c r="C35" s="55">
        <f>'GuV  Detail'!C24</f>
        <v>0</v>
      </c>
      <c r="D35" s="55">
        <f>'GuV  Detail'!D24</f>
        <v>0</v>
      </c>
      <c r="E35" s="55">
        <f>'GuV  Detail'!E24</f>
        <v>0</v>
      </c>
      <c r="F35" s="55">
        <f>'GuV  Detail'!F24</f>
        <v>0</v>
      </c>
      <c r="G35" s="55">
        <f>'GuV  Detail'!G24</f>
        <v>0</v>
      </c>
      <c r="H35" s="55">
        <f>'GuV  Detail'!H24</f>
        <v>0</v>
      </c>
      <c r="I35" s="55">
        <f>'GuV  Detail'!I24</f>
        <v>0</v>
      </c>
      <c r="J35" s="55">
        <f>'GuV  Detail'!J24</f>
        <v>0</v>
      </c>
      <c r="K35" s="55">
        <f>'GuV  Detail'!K24</f>
        <v>0</v>
      </c>
      <c r="L35" s="55">
        <f>'GuV  Detail'!L24</f>
        <v>0</v>
      </c>
      <c r="M35" s="56">
        <f>'GuV  Detail'!M24</f>
        <v>0</v>
      </c>
      <c r="N35" s="55">
        <f>'GuV  Detail'!N24</f>
        <v>0</v>
      </c>
      <c r="O35" s="55">
        <f>'GuV  Detail'!O24</f>
        <v>0</v>
      </c>
      <c r="P35" s="55">
        <f>'GuV  Detail'!P24</f>
        <v>0</v>
      </c>
      <c r="Q35" s="56">
        <f>'GuV  Detail'!Q24</f>
        <v>0</v>
      </c>
      <c r="R35" s="55">
        <f>'GuV  Detail'!R24</f>
        <v>0</v>
      </c>
      <c r="S35" s="55">
        <f>'GuV  Detail'!S24</f>
        <v>0</v>
      </c>
      <c r="T35" s="55">
        <f>'GuV  Detail'!T24</f>
        <v>0</v>
      </c>
      <c r="U35" s="56">
        <f>'GuV  Detail'!U24</f>
        <v>0</v>
      </c>
      <c r="V35" s="55">
        <f>'GuV  Detail'!V24</f>
        <v>0</v>
      </c>
      <c r="W35" s="56">
        <f>'GuV  Detail'!W24</f>
        <v>0</v>
      </c>
      <c r="X35" s="55">
        <f>'GuV  Detail'!X24</f>
        <v>0</v>
      </c>
      <c r="Y35" s="56">
        <f>'GuV  Detail'!Y24</f>
        <v>0</v>
      </c>
      <c r="Z35" s="103"/>
    </row>
    <row r="36" spans="1:26" ht="12.75" customHeight="1">
      <c r="A36" s="22" t="s">
        <v>74</v>
      </c>
      <c r="B36" s="55">
        <f>'GuV  Detail'!B25*(1+Annahmen!$B$26*Annahmen!$B$31)</f>
        <v>0</v>
      </c>
      <c r="C36" s="55">
        <f>'GuV  Detail'!C25*(1+Annahmen!$B$26*Annahmen!$B$31)</f>
        <v>0</v>
      </c>
      <c r="D36" s="55">
        <f>'GuV  Detail'!D25*(1+Annahmen!$B$26*Annahmen!$B$31)</f>
        <v>0</v>
      </c>
      <c r="E36" s="55">
        <f>'GuV  Detail'!E25*(1+Annahmen!$B$26*Annahmen!$B$31)</f>
        <v>0</v>
      </c>
      <c r="F36" s="55">
        <f>'GuV  Detail'!F25*(1+Annahmen!$B$26*Annahmen!$B$31)</f>
        <v>0</v>
      </c>
      <c r="G36" s="55">
        <f>'GuV  Detail'!G25*(1+Annahmen!$B$26*Annahmen!$B$31)</f>
        <v>0</v>
      </c>
      <c r="H36" s="55">
        <f>'GuV  Detail'!H25*(1+Annahmen!$B$26*Annahmen!$B$31)</f>
        <v>0</v>
      </c>
      <c r="I36" s="55">
        <f>'GuV  Detail'!I25*(1+Annahmen!$B$26*Annahmen!$B$31)</f>
        <v>0</v>
      </c>
      <c r="J36" s="55">
        <f>'GuV  Detail'!J25*(1+Annahmen!$B$26*Annahmen!$B$31)</f>
        <v>0</v>
      </c>
      <c r="K36" s="55">
        <f>'GuV  Detail'!K25*(1+Annahmen!$B$26*Annahmen!$B$31)</f>
        <v>0</v>
      </c>
      <c r="L36" s="55">
        <f>'GuV  Detail'!L25*(1+Annahmen!$B$26*Annahmen!$B$31)</f>
        <v>0</v>
      </c>
      <c r="M36" s="56">
        <f>'GuV  Detail'!M25*(1+Annahmen!$B$26*Annahmen!$B$31)</f>
        <v>0</v>
      </c>
      <c r="N36" s="55">
        <f>'GuV  Detail'!N25*(1+Annahmen!$B$26*Annahmen!$B$31)</f>
        <v>0</v>
      </c>
      <c r="O36" s="55">
        <f>'GuV  Detail'!O25*(1+Annahmen!$B$26*Annahmen!$B$31)</f>
        <v>0</v>
      </c>
      <c r="P36" s="55">
        <f>'GuV  Detail'!P25*(1+Annahmen!$B$26*Annahmen!$B$31)</f>
        <v>0</v>
      </c>
      <c r="Q36" s="56">
        <f>'GuV  Detail'!Q25*(1+Annahmen!$B$26*Annahmen!$B$31)</f>
        <v>0</v>
      </c>
      <c r="R36" s="55">
        <f>'GuV  Detail'!R25*(1+Annahmen!$B$26*Annahmen!$B$31)</f>
        <v>0</v>
      </c>
      <c r="S36" s="55">
        <f>'GuV  Detail'!S25*(1+Annahmen!$B$26*Annahmen!$B$31)</f>
        <v>0</v>
      </c>
      <c r="T36" s="55">
        <f>'GuV  Detail'!T25*(1+Annahmen!$B$26*Annahmen!$B$31)</f>
        <v>0</v>
      </c>
      <c r="U36" s="56">
        <f>'GuV  Detail'!U25*(1+Annahmen!$B$26*Annahmen!$B$31)</f>
        <v>0</v>
      </c>
      <c r="V36" s="55">
        <f>'GuV  Detail'!V25*(1+Annahmen!$B$26*Annahmen!$B$31)</f>
        <v>0</v>
      </c>
      <c r="W36" s="56">
        <f>'GuV  Detail'!W25*(1+Annahmen!$B$26*Annahmen!$B$31)</f>
        <v>0</v>
      </c>
      <c r="X36" s="55">
        <f>'GuV  Detail'!X25*(1+Annahmen!$B$26*Annahmen!$B$31)</f>
        <v>0</v>
      </c>
      <c r="Y36" s="56">
        <f>'GuV  Detail'!Y25*(1+Annahmen!$B$26*Annahmen!$B$31)</f>
        <v>0</v>
      </c>
      <c r="Z36" s="103"/>
    </row>
    <row r="37" spans="1:26" ht="12.75" customHeight="1">
      <c r="A37" s="22" t="s">
        <v>75</v>
      </c>
      <c r="B37" s="55">
        <f>'GuV  Detail'!B26*(1+Annahmen!$B$26*Annahmen!$B$31)</f>
        <v>0</v>
      </c>
      <c r="C37" s="55">
        <f>'GuV  Detail'!C26*(1+Annahmen!$B$26*Annahmen!$B$31)</f>
        <v>0</v>
      </c>
      <c r="D37" s="55">
        <f>'GuV  Detail'!D26*(1+Annahmen!$B$26*Annahmen!$B$31)</f>
        <v>0</v>
      </c>
      <c r="E37" s="55">
        <f>'GuV  Detail'!E26*(1+Annahmen!$B$26*Annahmen!$B$31)</f>
        <v>0</v>
      </c>
      <c r="F37" s="55">
        <f>'GuV  Detail'!F26*(1+Annahmen!$B$26*Annahmen!$B$31)</f>
        <v>0</v>
      </c>
      <c r="G37" s="55">
        <f>'GuV  Detail'!G26*(1+Annahmen!$B$26*Annahmen!$B$31)</f>
        <v>0</v>
      </c>
      <c r="H37" s="55">
        <f>'GuV  Detail'!H26*(1+Annahmen!$B$26*Annahmen!$B$31)</f>
        <v>0</v>
      </c>
      <c r="I37" s="55">
        <f>'GuV  Detail'!I26*(1+Annahmen!$B$26*Annahmen!$B$31)</f>
        <v>0</v>
      </c>
      <c r="J37" s="55">
        <f>'GuV  Detail'!J26*(1+Annahmen!$B$26*Annahmen!$B$31)</f>
        <v>0</v>
      </c>
      <c r="K37" s="55">
        <f>'GuV  Detail'!K26*(1+Annahmen!$B$26*Annahmen!$B$31)</f>
        <v>0</v>
      </c>
      <c r="L37" s="55">
        <f>'GuV  Detail'!L26*(1+Annahmen!$B$26*Annahmen!$B$31)</f>
        <v>0</v>
      </c>
      <c r="M37" s="56">
        <f>'GuV  Detail'!M26*(1+Annahmen!$B$26*Annahmen!$B$31)</f>
        <v>0</v>
      </c>
      <c r="N37" s="55">
        <f>'GuV  Detail'!N26*(1+Annahmen!$B$26*Annahmen!$B$31)</f>
        <v>0</v>
      </c>
      <c r="O37" s="55">
        <f>'GuV  Detail'!O26*(1+Annahmen!$B$26*Annahmen!$B$31)</f>
        <v>0</v>
      </c>
      <c r="P37" s="55">
        <f>'GuV  Detail'!P26*(1+Annahmen!$B$26*Annahmen!$B$31)</f>
        <v>0</v>
      </c>
      <c r="Q37" s="56">
        <f>'GuV  Detail'!Q26*(1+Annahmen!$B$26*Annahmen!$B$31)</f>
        <v>0</v>
      </c>
      <c r="R37" s="55">
        <f>'GuV  Detail'!R26*(1+Annahmen!$B$26*Annahmen!$B$31)</f>
        <v>0</v>
      </c>
      <c r="S37" s="55">
        <f>'GuV  Detail'!S26*(1+Annahmen!$B$26*Annahmen!$B$31)</f>
        <v>0</v>
      </c>
      <c r="T37" s="55">
        <f>'GuV  Detail'!T26*(1+Annahmen!$B$26*Annahmen!$B$31)</f>
        <v>0</v>
      </c>
      <c r="U37" s="56">
        <f>'GuV  Detail'!U26*(1+Annahmen!$B$26*Annahmen!$B$31)</f>
        <v>0</v>
      </c>
      <c r="V37" s="55">
        <f>'GuV  Detail'!V26*(1+Annahmen!$B$26*Annahmen!$B$31)</f>
        <v>0</v>
      </c>
      <c r="W37" s="56">
        <f>'GuV  Detail'!W26*(1+Annahmen!$B$26*Annahmen!$B$31)</f>
        <v>0</v>
      </c>
      <c r="X37" s="55">
        <f>'GuV  Detail'!X26*(1+Annahmen!$B$26*Annahmen!$B$31)</f>
        <v>0</v>
      </c>
      <c r="Y37" s="56">
        <f>'GuV  Detail'!Y26*(1+Annahmen!$B$26*Annahmen!$B$31)</f>
        <v>0</v>
      </c>
      <c r="Z37" s="103"/>
    </row>
    <row r="38" spans="1:26" ht="12.75" customHeight="1">
      <c r="A38" s="22" t="s">
        <v>76</v>
      </c>
      <c r="B38" s="55">
        <f>'GuV  Detail'!B27*(1+Annahmen!$B$26*Annahmen!$B$31)</f>
        <v>0</v>
      </c>
      <c r="C38" s="55">
        <f>'GuV  Detail'!C27*(1+Annahmen!$B$26*Annahmen!$B$31)</f>
        <v>0</v>
      </c>
      <c r="D38" s="55">
        <f>'GuV  Detail'!D27*(1+Annahmen!$B$26*Annahmen!$B$31)</f>
        <v>0</v>
      </c>
      <c r="E38" s="55">
        <f>'GuV  Detail'!E27*(1+Annahmen!$B$26*Annahmen!$B$31)</f>
        <v>0</v>
      </c>
      <c r="F38" s="55">
        <f>'GuV  Detail'!F27*(1+Annahmen!$B$26*Annahmen!$B$31)</f>
        <v>0</v>
      </c>
      <c r="G38" s="55">
        <f>'GuV  Detail'!G27*(1+Annahmen!$B$26*Annahmen!$B$31)</f>
        <v>0</v>
      </c>
      <c r="H38" s="55">
        <f>'GuV  Detail'!H27*(1+Annahmen!$B$26*Annahmen!$B$31)</f>
        <v>0</v>
      </c>
      <c r="I38" s="55">
        <f>'GuV  Detail'!I27*(1+Annahmen!$B$26*Annahmen!$B$31)</f>
        <v>0</v>
      </c>
      <c r="J38" s="55">
        <f>'GuV  Detail'!J27*(1+Annahmen!$B$26*Annahmen!$B$31)</f>
        <v>0</v>
      </c>
      <c r="K38" s="55">
        <f>'GuV  Detail'!K27*(1+Annahmen!$B$26*Annahmen!$B$31)</f>
        <v>0</v>
      </c>
      <c r="L38" s="55">
        <f>'GuV  Detail'!L27*(1+Annahmen!$B$26*Annahmen!$B$31)</f>
        <v>0</v>
      </c>
      <c r="M38" s="56">
        <f>'GuV  Detail'!M27*(1+Annahmen!$B$26*Annahmen!$B$31)</f>
        <v>0</v>
      </c>
      <c r="N38" s="55">
        <f>'GuV  Detail'!N27*(1+Annahmen!$B$26*Annahmen!$B$31)</f>
        <v>0</v>
      </c>
      <c r="O38" s="55">
        <f>'GuV  Detail'!O27*(1+Annahmen!$B$26*Annahmen!$B$31)</f>
        <v>0</v>
      </c>
      <c r="P38" s="55">
        <f>'GuV  Detail'!P27*(1+Annahmen!$B$26*Annahmen!$B$31)</f>
        <v>0</v>
      </c>
      <c r="Q38" s="56">
        <f>'GuV  Detail'!Q27*(1+Annahmen!$B$26*Annahmen!$B$31)</f>
        <v>0</v>
      </c>
      <c r="R38" s="55">
        <f>'GuV  Detail'!R27*(1+Annahmen!$B$26*Annahmen!$B$31)</f>
        <v>0</v>
      </c>
      <c r="S38" s="55">
        <f>'GuV  Detail'!S27*(1+Annahmen!$B$26*Annahmen!$B$31)</f>
        <v>0</v>
      </c>
      <c r="T38" s="55">
        <f>'GuV  Detail'!T27*(1+Annahmen!$B$26*Annahmen!$B$31)</f>
        <v>0</v>
      </c>
      <c r="U38" s="56">
        <f>'GuV  Detail'!U27*(1+Annahmen!$B$26*Annahmen!$B$31)</f>
        <v>0</v>
      </c>
      <c r="V38" s="55">
        <f>'GuV  Detail'!V27*(1+Annahmen!$B$26*Annahmen!$B$31)</f>
        <v>0</v>
      </c>
      <c r="W38" s="56">
        <f>'GuV  Detail'!W27*(1+Annahmen!$B$26*Annahmen!$B$31)</f>
        <v>0</v>
      </c>
      <c r="X38" s="55">
        <f>'GuV  Detail'!X27*(1+Annahmen!$B$26*Annahmen!$B$31)</f>
        <v>0</v>
      </c>
      <c r="Y38" s="56">
        <f>'GuV  Detail'!Y27*(1+Annahmen!$B$26*Annahmen!$B$31)</f>
        <v>0</v>
      </c>
      <c r="Z38" s="103"/>
    </row>
    <row r="39" spans="1:26" ht="12.75" customHeight="1">
      <c r="A39" s="22" t="s">
        <v>77</v>
      </c>
      <c r="B39" s="55">
        <f>'GuV  Detail'!B28*(1+Annahmen!$B$26*Annahmen!$B$31)</f>
        <v>0</v>
      </c>
      <c r="C39" s="55">
        <f>'GuV  Detail'!C28*(1+Annahmen!$B$26*Annahmen!$B$31)</f>
        <v>0</v>
      </c>
      <c r="D39" s="55">
        <f>'GuV  Detail'!D28*(1+Annahmen!$B$26*Annahmen!$B$31)</f>
        <v>0</v>
      </c>
      <c r="E39" s="55">
        <f>'GuV  Detail'!E28*(1+Annahmen!$B$26*Annahmen!$B$31)</f>
        <v>0</v>
      </c>
      <c r="F39" s="55">
        <f>'GuV  Detail'!F28*(1+Annahmen!$B$26*Annahmen!$B$31)</f>
        <v>0</v>
      </c>
      <c r="G39" s="55">
        <f>'GuV  Detail'!G28*(1+Annahmen!$B$26*Annahmen!$B$31)</f>
        <v>0</v>
      </c>
      <c r="H39" s="55">
        <f>'GuV  Detail'!H28*(1+Annahmen!$B$26*Annahmen!$B$31)</f>
        <v>0</v>
      </c>
      <c r="I39" s="55">
        <f>'GuV  Detail'!I28*(1+Annahmen!$B$26*Annahmen!$B$31)</f>
        <v>0</v>
      </c>
      <c r="J39" s="55">
        <f>'GuV  Detail'!J28*(1+Annahmen!$B$26*Annahmen!$B$31)</f>
        <v>0</v>
      </c>
      <c r="K39" s="55">
        <f>'GuV  Detail'!K28*(1+Annahmen!$B$26*Annahmen!$B$31)</f>
        <v>0</v>
      </c>
      <c r="L39" s="55">
        <f>'GuV  Detail'!L28*(1+Annahmen!$B$26*Annahmen!$B$31)</f>
        <v>0</v>
      </c>
      <c r="M39" s="56">
        <f>'GuV  Detail'!M28*(1+Annahmen!$B$26*Annahmen!$B$31)</f>
        <v>0</v>
      </c>
      <c r="N39" s="55">
        <f>'GuV  Detail'!N28*(1+Annahmen!$B$26*Annahmen!$B$31)</f>
        <v>0</v>
      </c>
      <c r="O39" s="55">
        <f>'GuV  Detail'!O28*(1+Annahmen!$B$26*Annahmen!$B$31)</f>
        <v>0</v>
      </c>
      <c r="P39" s="55">
        <f>'GuV  Detail'!P28*(1+Annahmen!$B$26*Annahmen!$B$31)</f>
        <v>0</v>
      </c>
      <c r="Q39" s="56">
        <f>'GuV  Detail'!Q28*(1+Annahmen!$B$26*Annahmen!$B$31)</f>
        <v>0</v>
      </c>
      <c r="R39" s="55">
        <f>'GuV  Detail'!R28*(1+Annahmen!$B$26*Annahmen!$B$31)</f>
        <v>0</v>
      </c>
      <c r="S39" s="55">
        <f>'GuV  Detail'!S28*(1+Annahmen!$B$26*Annahmen!$B$31)</f>
        <v>0</v>
      </c>
      <c r="T39" s="55">
        <f>'GuV  Detail'!T28*(1+Annahmen!$B$26*Annahmen!$B$31)</f>
        <v>0</v>
      </c>
      <c r="U39" s="56">
        <f>'GuV  Detail'!U28*(1+Annahmen!$B$26*Annahmen!$B$31)</f>
        <v>0</v>
      </c>
      <c r="V39" s="55">
        <f>'GuV  Detail'!V28*(1+Annahmen!$B$26*Annahmen!$B$31)</f>
        <v>0</v>
      </c>
      <c r="W39" s="56">
        <f>'GuV  Detail'!W28*(1+Annahmen!$B$26*Annahmen!$B$31)</f>
        <v>0</v>
      </c>
      <c r="X39" s="55">
        <f>'GuV  Detail'!X28*(1+Annahmen!$B$26*Annahmen!$B$31)</f>
        <v>0</v>
      </c>
      <c r="Y39" s="56">
        <f>'GuV  Detail'!Y28*(1+Annahmen!$B$26*Annahmen!$B$31)</f>
        <v>0</v>
      </c>
      <c r="Z39" s="103"/>
    </row>
    <row r="40" spans="1:26" ht="12.75" customHeight="1">
      <c r="A40" s="21" t="s">
        <v>23</v>
      </c>
      <c r="B40" s="40">
        <f>'GuV  Detail'!B31</f>
        <v>0</v>
      </c>
      <c r="C40" s="40">
        <f>'GuV  Detail'!C31</f>
        <v>0</v>
      </c>
      <c r="D40" s="40">
        <f>'GuV  Detail'!D31</f>
        <v>0</v>
      </c>
      <c r="E40" s="40">
        <f>'GuV  Detail'!E31</f>
        <v>0</v>
      </c>
      <c r="F40" s="40">
        <f>'GuV  Detail'!F31</f>
        <v>0</v>
      </c>
      <c r="G40" s="40">
        <f>'GuV  Detail'!G31</f>
        <v>0</v>
      </c>
      <c r="H40" s="40">
        <f>'GuV  Detail'!H31</f>
        <v>0</v>
      </c>
      <c r="I40" s="40">
        <f>'GuV  Detail'!I31</f>
        <v>0</v>
      </c>
      <c r="J40" s="40">
        <f>'GuV  Detail'!J31</f>
        <v>0</v>
      </c>
      <c r="K40" s="40">
        <f>'GuV  Detail'!K31</f>
        <v>0</v>
      </c>
      <c r="L40" s="40">
        <f>'GuV  Detail'!L31</f>
        <v>0</v>
      </c>
      <c r="M40" s="41">
        <f>'GuV  Detail'!M31</f>
        <v>0</v>
      </c>
      <c r="N40" s="40">
        <f>'GuV  Detail'!N31</f>
        <v>0</v>
      </c>
      <c r="O40" s="40">
        <f>'GuV  Detail'!O31</f>
        <v>0</v>
      </c>
      <c r="P40" s="40">
        <f>'GuV  Detail'!P31</f>
        <v>0</v>
      </c>
      <c r="Q40" s="41">
        <f>'GuV  Detail'!Q31</f>
        <v>0</v>
      </c>
      <c r="R40" s="40">
        <f>'GuV  Detail'!R31</f>
        <v>0</v>
      </c>
      <c r="S40" s="40">
        <f>'GuV  Detail'!S31</f>
        <v>0</v>
      </c>
      <c r="T40" s="40">
        <f>'GuV  Detail'!T31</f>
        <v>0</v>
      </c>
      <c r="U40" s="41">
        <f>'GuV  Detail'!U31</f>
        <v>0</v>
      </c>
      <c r="V40" s="40">
        <f>'GuV  Detail'!V31</f>
        <v>0</v>
      </c>
      <c r="W40" s="41">
        <f>'GuV  Detail'!W31</f>
        <v>0</v>
      </c>
      <c r="X40" s="40">
        <f>'GuV  Detail'!X31</f>
        <v>0</v>
      </c>
      <c r="Y40" s="41">
        <f>'GuV  Detail'!Y31</f>
        <v>0</v>
      </c>
      <c r="Z40" s="103"/>
    </row>
    <row r="41" spans="1:25" ht="12.75" customHeight="1">
      <c r="A41" s="21" t="s">
        <v>100</v>
      </c>
      <c r="B41" s="40">
        <f>'GuV  Detail'!B32</f>
        <v>0</v>
      </c>
      <c r="C41" s="40">
        <f>'GuV  Detail'!C32</f>
        <v>0</v>
      </c>
      <c r="D41" s="40">
        <f>'GuV  Detail'!D32</f>
        <v>0</v>
      </c>
      <c r="E41" s="40">
        <f>'GuV  Detail'!E32</f>
        <v>0</v>
      </c>
      <c r="F41" s="40">
        <f>'GuV  Detail'!F32</f>
        <v>0</v>
      </c>
      <c r="G41" s="40">
        <f>'GuV  Detail'!G32</f>
        <v>0</v>
      </c>
      <c r="H41" s="40">
        <f>'GuV  Detail'!H32</f>
        <v>0</v>
      </c>
      <c r="I41" s="40">
        <f>'GuV  Detail'!I32</f>
        <v>0</v>
      </c>
      <c r="J41" s="40">
        <f>'GuV  Detail'!J32</f>
        <v>0</v>
      </c>
      <c r="K41" s="40">
        <f>'GuV  Detail'!K32</f>
        <v>0</v>
      </c>
      <c r="L41" s="40">
        <f>'GuV  Detail'!L32</f>
        <v>0</v>
      </c>
      <c r="M41" s="41">
        <f>'GuV  Detail'!M32</f>
        <v>0</v>
      </c>
      <c r="N41" s="40">
        <f>'GuV  Detail'!N32</f>
        <v>0</v>
      </c>
      <c r="O41" s="40">
        <f>'GuV  Detail'!O32</f>
        <v>0</v>
      </c>
      <c r="P41" s="40">
        <f>'GuV  Detail'!P32</f>
        <v>0</v>
      </c>
      <c r="Q41" s="41">
        <f>'GuV  Detail'!Q32</f>
        <v>0</v>
      </c>
      <c r="R41" s="40">
        <f>'GuV  Detail'!R32</f>
        <v>0</v>
      </c>
      <c r="S41" s="40">
        <f>'GuV  Detail'!S32</f>
        <v>0</v>
      </c>
      <c r="T41" s="40">
        <f>'GuV  Detail'!T32</f>
        <v>0</v>
      </c>
      <c r="U41" s="41">
        <f>'GuV  Detail'!U32</f>
        <v>0</v>
      </c>
      <c r="V41" s="40">
        <f>'GuV  Detail'!V32</f>
        <v>0</v>
      </c>
      <c r="W41" s="41">
        <f>'GuV  Detail'!W32</f>
        <v>0</v>
      </c>
      <c r="X41" s="40">
        <f>'GuV  Detail'!X32</f>
        <v>0</v>
      </c>
      <c r="Y41" s="41">
        <f>'GuV  Detail'!Y32</f>
        <v>0</v>
      </c>
    </row>
    <row r="42" spans="1:25" ht="12.75" customHeight="1">
      <c r="A42" s="21" t="s">
        <v>210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1"/>
      <c r="N42" s="270"/>
      <c r="O42" s="270"/>
      <c r="P42" s="270"/>
      <c r="Q42" s="271"/>
      <c r="R42" s="270"/>
      <c r="S42" s="270"/>
      <c r="T42" s="270"/>
      <c r="U42" s="271"/>
      <c r="V42" s="270"/>
      <c r="W42" s="271"/>
      <c r="X42" s="270"/>
      <c r="Y42" s="271"/>
    </row>
    <row r="43" spans="1:25" ht="12.75" customHeight="1">
      <c r="A43" s="21" t="s">
        <v>91</v>
      </c>
      <c r="B43" s="40"/>
      <c r="C43" s="40"/>
      <c r="D43" s="40">
        <f>'GuV Übersicht'!B20/4</f>
        <v>0</v>
      </c>
      <c r="E43" s="40"/>
      <c r="F43" s="40"/>
      <c r="G43" s="40">
        <f>D43</f>
        <v>0</v>
      </c>
      <c r="H43" s="40"/>
      <c r="I43" s="40"/>
      <c r="J43" s="40">
        <f>D43</f>
        <v>0</v>
      </c>
      <c r="K43" s="40"/>
      <c r="L43" s="40"/>
      <c r="M43" s="41">
        <f>D43</f>
        <v>0</v>
      </c>
      <c r="N43" s="40">
        <f>'GuV Übersicht'!D20/4</f>
        <v>0</v>
      </c>
      <c r="O43" s="40">
        <f>N43</f>
        <v>0</v>
      </c>
      <c r="P43" s="40">
        <f>N43</f>
        <v>0</v>
      </c>
      <c r="Q43" s="41">
        <f>N43</f>
        <v>0</v>
      </c>
      <c r="R43" s="40">
        <f>'GuV Übersicht'!F20/4</f>
        <v>0</v>
      </c>
      <c r="S43" s="40">
        <f>R43</f>
        <v>0</v>
      </c>
      <c r="T43" s="40">
        <f>R43</f>
        <v>0</v>
      </c>
      <c r="U43" s="41">
        <f>R43</f>
        <v>0</v>
      </c>
      <c r="V43" s="40">
        <f>'GuV Übersicht'!H20/2</f>
        <v>0</v>
      </c>
      <c r="W43" s="41">
        <f>V43</f>
        <v>0</v>
      </c>
      <c r="X43" s="40">
        <f>'GuV Übersicht'!J20/2</f>
        <v>0</v>
      </c>
      <c r="Y43" s="41">
        <f>X43</f>
        <v>0</v>
      </c>
    </row>
    <row r="44" spans="1:25" ht="12.75" customHeight="1">
      <c r="A44" s="21" t="s">
        <v>94</v>
      </c>
      <c r="B44" s="268">
        <f>+Annahmen!B35</f>
        <v>0</v>
      </c>
      <c r="C44" s="40">
        <f>IF(Annahmen!$B$34=1,('GuV  Detail'!B3*Annahmen!$B$28+'GuV  Detail'!B12*Annahmen!$B$29-'GuV  Detail'!B15*Annahmen!$B$30-'GuV  Detail'!B25*Annahmen!$B$31-'GuV  Detail'!B26*Annahmen!$B$31-'GuV  Detail'!B27*Annahmen!$B$31-'GuV  Detail'!B28*Annahmen!$B$31)*Annahmen!$B$26-B45/(1+Annahmen!$B$26*Annahmen!$B$32)*Annahmen!$B$26*Annahmen!$B$32,Annahmen!B36)</f>
        <v>0</v>
      </c>
      <c r="D44" s="40">
        <f>IF(Annahmen!$B$34=1,('GuV  Detail'!C3*Annahmen!$B$28+'GuV  Detail'!C12*Annahmen!$B$29-'GuV  Detail'!C15*Annahmen!$B$30-'GuV  Detail'!C25*Annahmen!$B$31-'GuV  Detail'!C26*Annahmen!$B$31-'GuV  Detail'!C27*Annahmen!$B$31-'GuV  Detail'!C28*Annahmen!$B$31)*Annahmen!$B$26-C45/(1+Annahmen!$B$26*Annahmen!$B$32)*Annahmen!$B$26*Annahmen!$B$32,('GuV  Detail'!B3*Annahmen!$B$28+'GuV  Detail'!B12*Annahmen!$B$29-'GuV  Detail'!B15*Annahmen!$B$30-'GuV  Detail'!B25*Annahmen!$B$31-'GuV  Detail'!B26*Annahmen!$B$31-'GuV  Detail'!B27*Annahmen!$B$31-'GuV  Detail'!B28*Annahmen!$B$31)*Annahmen!$B$26-B45/(1+Annahmen!$B$26*Annahmen!$B$32)*Annahmen!$B$26*Annahmen!$B$32)</f>
        <v>0</v>
      </c>
      <c r="E44" s="40">
        <f>IF(Annahmen!$B$34=1,('GuV  Detail'!D3*Annahmen!$B$28+'GuV  Detail'!D12*Annahmen!$B$29-'GuV  Detail'!D15*Annahmen!$B$30-'GuV  Detail'!D25*Annahmen!$B$31-'GuV  Detail'!D26*Annahmen!$B$31-'GuV  Detail'!D27*Annahmen!$B$31-'GuV  Detail'!D28*Annahmen!$B$31)*Annahmen!$B$26-D45/(1+Annahmen!$B$26*Annahmen!$B$32)*Annahmen!$B$26*Annahmen!$B$32,('GuV  Detail'!C3*Annahmen!$B$28+'GuV  Detail'!C12*Annahmen!$B$29-'GuV  Detail'!C15*Annahmen!$B$30-'GuV  Detail'!C25*Annahmen!$B$31-'GuV  Detail'!C26*Annahmen!$B$31-'GuV  Detail'!C27*Annahmen!$B$31-'GuV  Detail'!C28*Annahmen!$B$31)*Annahmen!$B$26-C45/(1+Annahmen!$B$26*Annahmen!$B$32)*Annahmen!$B$26*Annahmen!$B$32)</f>
        <v>0</v>
      </c>
      <c r="F44" s="40">
        <f>IF(Annahmen!$B$34=1,('GuV  Detail'!E3*Annahmen!$B$28+'GuV  Detail'!E12*Annahmen!$B$29-'GuV  Detail'!E15*Annahmen!$B$30-'GuV  Detail'!E25*Annahmen!$B$31-'GuV  Detail'!E26*Annahmen!$B$31-'GuV  Detail'!E27*Annahmen!$B$31-'GuV  Detail'!E28*Annahmen!$B$31)*Annahmen!$B$26-E45/(1+Annahmen!$B$26*Annahmen!$B$32)*Annahmen!$B$26*Annahmen!$B$32,('GuV  Detail'!D3*Annahmen!$B$28+'GuV  Detail'!D12*Annahmen!$B$29-'GuV  Detail'!D15*Annahmen!$B$30-'GuV  Detail'!D25*Annahmen!$B$31-'GuV  Detail'!D26*Annahmen!$B$31-'GuV  Detail'!D27*Annahmen!$B$31-'GuV  Detail'!D28*Annahmen!$B$31)*Annahmen!$B$26-D45/(1+Annahmen!$B$26*Annahmen!$B$32)*Annahmen!$B$26*Annahmen!$B$32)</f>
        <v>0</v>
      </c>
      <c r="G44" s="40">
        <f>IF(Annahmen!$B$34=1,('GuV  Detail'!F3*Annahmen!$B$28+'GuV  Detail'!F12*Annahmen!$B$29-'GuV  Detail'!F15*Annahmen!$B$30-'GuV  Detail'!F25*Annahmen!$B$31-'GuV  Detail'!F26*Annahmen!$B$31-'GuV  Detail'!F27*Annahmen!$B$31-'GuV  Detail'!F28*Annahmen!$B$31)*Annahmen!$B$26-F45/(1+Annahmen!$B$26*Annahmen!$B$32)*Annahmen!$B$26*Annahmen!$B$32,('GuV  Detail'!E3*Annahmen!$B$28+'GuV  Detail'!E12*Annahmen!$B$29-'GuV  Detail'!E15*Annahmen!$B$30-'GuV  Detail'!E25*Annahmen!$B$31-'GuV  Detail'!E26*Annahmen!$B$31-'GuV  Detail'!E27*Annahmen!$B$31-'GuV  Detail'!E28*Annahmen!$B$31)*Annahmen!$B$26-E45/(1+Annahmen!$B$26*Annahmen!$B$32)*Annahmen!$B$26*Annahmen!$B$32)</f>
        <v>0</v>
      </c>
      <c r="H44" s="40">
        <f>IF(Annahmen!$B$34=1,('GuV  Detail'!G3*Annahmen!$B$28+'GuV  Detail'!G12*Annahmen!$B$29-'GuV  Detail'!G15*Annahmen!$B$30-'GuV  Detail'!G25*Annahmen!$B$31-'GuV  Detail'!G26*Annahmen!$B$31-'GuV  Detail'!G27*Annahmen!$B$31-'GuV  Detail'!G28*Annahmen!$B$31)*Annahmen!$B$26-G45/(1+Annahmen!$B$26*Annahmen!$B$32)*Annahmen!$B$26*Annahmen!$B$32,('GuV  Detail'!F3*Annahmen!$B$28+'GuV  Detail'!F12*Annahmen!$B$29-'GuV  Detail'!F15*Annahmen!$B$30-'GuV  Detail'!F25*Annahmen!$B$31-'GuV  Detail'!F26*Annahmen!$B$31-'GuV  Detail'!F27*Annahmen!$B$31-'GuV  Detail'!F28*Annahmen!$B$31)*Annahmen!$B$26-F45/(1+Annahmen!$B$26*Annahmen!$B$32)*Annahmen!$B$26*Annahmen!$B$32)</f>
        <v>0</v>
      </c>
      <c r="I44" s="40">
        <f>IF(Annahmen!$B$34=1,('GuV  Detail'!H3*Annahmen!$B$28+'GuV  Detail'!H12*Annahmen!$B$29-'GuV  Detail'!H15*Annahmen!$B$30-'GuV  Detail'!H25*Annahmen!$B$31-'GuV  Detail'!H26*Annahmen!$B$31-'GuV  Detail'!H27*Annahmen!$B$31-'GuV  Detail'!H28*Annahmen!$B$31)*Annahmen!$B$26-H45/(1+Annahmen!$B$26*Annahmen!$B$32)*Annahmen!$B$26*Annahmen!$B$32,('GuV  Detail'!G3*Annahmen!$B$28+'GuV  Detail'!G12*Annahmen!$B$29-'GuV  Detail'!G15*Annahmen!$B$30-'GuV  Detail'!G25*Annahmen!$B$31-'GuV  Detail'!G26*Annahmen!$B$31-'GuV  Detail'!G27*Annahmen!$B$31-'GuV  Detail'!G28*Annahmen!$B$31)*Annahmen!$B$26-G45/(1+Annahmen!$B$26*Annahmen!$B$32)*Annahmen!$B$26*Annahmen!$B$32)</f>
        <v>0</v>
      </c>
      <c r="J44" s="40">
        <f>IF(Annahmen!$B$34=1,('GuV  Detail'!I3*Annahmen!$B$28+'GuV  Detail'!I12*Annahmen!$B$29-'GuV  Detail'!I15*Annahmen!$B$30-'GuV  Detail'!I25*Annahmen!$B$31-'GuV  Detail'!I26*Annahmen!$B$31-'GuV  Detail'!I27*Annahmen!$B$31-'GuV  Detail'!I28*Annahmen!$B$31)*Annahmen!$B$26-I45/(1+Annahmen!$B$26*Annahmen!$B$32)*Annahmen!$B$26*Annahmen!$B$32,('GuV  Detail'!H3*Annahmen!$B$28+'GuV  Detail'!H12*Annahmen!$B$29-'GuV  Detail'!H15*Annahmen!$B$30-'GuV  Detail'!H25*Annahmen!$B$31-'GuV  Detail'!H26*Annahmen!$B$31-'GuV  Detail'!H27*Annahmen!$B$31-'GuV  Detail'!H28*Annahmen!$B$31)*Annahmen!$B$26-H45/(1+Annahmen!$B$26*Annahmen!$B$32)*Annahmen!$B$26*Annahmen!$B$32)</f>
        <v>0</v>
      </c>
      <c r="K44" s="40">
        <f>IF(Annahmen!$B$34=1,('GuV  Detail'!J3*Annahmen!$B$28+'GuV  Detail'!J12*Annahmen!$B$29-'GuV  Detail'!J15*Annahmen!$B$30-'GuV  Detail'!J25*Annahmen!$B$31-'GuV  Detail'!J26*Annahmen!$B$31-'GuV  Detail'!J27*Annahmen!$B$31-'GuV  Detail'!J28*Annahmen!$B$31)*Annahmen!$B$26-J45/(1+Annahmen!$B$26*Annahmen!$B$32)*Annahmen!$B$26*Annahmen!$B$32,('GuV  Detail'!I3*Annahmen!$B$28+'GuV  Detail'!I12*Annahmen!$B$29-'GuV  Detail'!I15*Annahmen!$B$30-'GuV  Detail'!I25*Annahmen!$B$31-'GuV  Detail'!I26*Annahmen!$B$31-'GuV  Detail'!I27*Annahmen!$B$31-'GuV  Detail'!I28*Annahmen!$B$31)*Annahmen!$B$26-I45/(1+Annahmen!$B$26*Annahmen!$B$32)*Annahmen!$B$26*Annahmen!$B$32)</f>
        <v>0</v>
      </c>
      <c r="L44" s="40">
        <f>IF(Annahmen!$B$34=1,('GuV  Detail'!K3*Annahmen!$B$28+'GuV  Detail'!K12*Annahmen!$B$29-'GuV  Detail'!K15*Annahmen!$B$30-'GuV  Detail'!K25*Annahmen!$B$31-'GuV  Detail'!K26*Annahmen!$B$31-'GuV  Detail'!K27*Annahmen!$B$31-'GuV  Detail'!K28*Annahmen!$B$31)*Annahmen!$B$26-K45/(1+Annahmen!$B$26*Annahmen!$B$32)*Annahmen!$B$26*Annahmen!$B$32,('GuV  Detail'!J3*Annahmen!$B$28+'GuV  Detail'!J12*Annahmen!$B$29-'GuV  Detail'!J15*Annahmen!$B$30-'GuV  Detail'!J25*Annahmen!$B$31-'GuV  Detail'!J26*Annahmen!$B$31-'GuV  Detail'!J27*Annahmen!$B$31-'GuV  Detail'!J28*Annahmen!$B$31)*Annahmen!$B$26-J45/(1+Annahmen!$B$26*Annahmen!$B$32)*Annahmen!$B$26*Annahmen!$B$32)</f>
        <v>0</v>
      </c>
      <c r="M44" s="40">
        <f>IF(Annahmen!$B$34=1,('GuV  Detail'!L3*Annahmen!$B$28+'GuV  Detail'!L12*Annahmen!$B$29-'GuV  Detail'!L15*Annahmen!$B$30-'GuV  Detail'!L25*Annahmen!$B$31-'GuV  Detail'!L26*Annahmen!$B$31-'GuV  Detail'!L27*Annahmen!$B$31-'GuV  Detail'!L28*Annahmen!$B$31)*Annahmen!$B$26-L45/(1+Annahmen!$B$26*Annahmen!$B$32)*Annahmen!$B$26*Annahmen!$B$32,('GuV  Detail'!K3*Annahmen!$B$28+'GuV  Detail'!K12*Annahmen!$B$29-'GuV  Detail'!K15*Annahmen!$B$30-'GuV  Detail'!K25*Annahmen!$B$31-'GuV  Detail'!K26*Annahmen!$B$31-'GuV  Detail'!K27*Annahmen!$B$31-'GuV  Detail'!K28*Annahmen!$B$31)*Annahmen!$B$26-K45/(1+Annahmen!$B$26*Annahmen!$B$32)*Annahmen!$B$26*Annahmen!$B$32)</f>
        <v>0</v>
      </c>
      <c r="N44" s="101">
        <f>IF(Annahmen!$B$34=1,('GuV  Detail'!M3*Annahmen!$B$28+'GuV  Detail'!M12*Annahmen!$B$29-'GuV  Detail'!M15*Annahmen!$B$30-'GuV  Detail'!M25*Annahmen!$B$31-'GuV  Detail'!M26*Annahmen!$B$31-'GuV  Detail'!M27*Annahmen!$B$31-'GuV  Detail'!M28*Annahmen!$B$31)*Annahmen!$B$26-(M45)/(1+Annahmen!$B$26*Annahmen!$B$32)*Annahmen!$B$26*Annahmen!$B$32+(('GuV  Detail'!N3*Annahmen!$B$28+'GuV  Detail'!N12*Annahmen!$B$29-'GuV  Detail'!N15*Annahmen!$B$30-'GuV  Detail'!N25*Annahmen!$B$31-'GuV  Detail'!N26*Annahmen!$B$31-'GuV  Detail'!N27*Annahmen!$B$31-'GuV  Detail'!N28*Annahmen!$B$31)*Annahmen!$B$26-(N45)/(1+Annahmen!$B$26*Annahmen!$B$32)*Annahmen!$B$26*Annahmen!$B$32)*2/3,('GuV  Detail'!M3*Annahmen!$B$28+'GuV  Detail'!M12*Annahmen!$B$29-'GuV  Detail'!M15*Annahmen!$B$30-'GuV  Detail'!M25*Annahmen!$B$31-'GuV  Detail'!M26*Annahmen!$B$31-'GuV  Detail'!M27*Annahmen!$B$31-'GuV  Detail'!M28*Annahmen!$B$31)*Annahmen!$B$26-(M45)/(1+Annahmen!$B$26*Annahmen!$B$32)*Annahmen!$B$26*Annahmen!$B$32+(('GuV  Detail'!N3*Annahmen!$B$28+'GuV  Detail'!N12*Annahmen!$B$29-'GuV  Detail'!N15*Annahmen!$B$30-'GuV  Detail'!N25*Annahmen!$B$31-'GuV  Detail'!N26*Annahmen!$B$31-'GuV  Detail'!N27*Annahmen!$B$31-'GuV  Detail'!N28*Annahmen!$B$31)*Annahmen!$B$26-(N45)/(1+Annahmen!$B$26*Annahmen!$B$32)*Annahmen!$B$26*Annahmen!$B$32)*1/3+('GuV  Detail'!L3*Annahmen!$B$28+'GuV  Detail'!L12*Annahmen!$B$29-'GuV  Detail'!L15*Annahmen!$B$30-'GuV  Detail'!L25*Annahmen!$B$31-'GuV  Detail'!L26*Annahmen!$B$31-'GuV  Detail'!L27*Annahmen!$B$31-'GuV  Detail'!L28*Annahmen!$B$31)*Annahmen!$B$26-(L45)/(1+Annahmen!$B$26*Annahmen!$B$32)*Annahmen!$B$26*Annahmen!$B$32)</f>
        <v>0</v>
      </c>
      <c r="O44" s="40">
        <f>IF(Annahmen!$B$34=1,(('GuV  Detail'!N3*Annahmen!$B$28+'GuV  Detail'!N12*Annahmen!$B$29-'GuV  Detail'!N15*Annahmen!$B$30-'GuV  Detail'!N25*Annahmen!$B$31-'GuV  Detail'!N26*Annahmen!$B$31-'GuV  Detail'!N27*Annahmen!$B$31-'GuV  Detail'!N28*Annahmen!$B$31)*Annahmen!$B$26-N45/(1+Annahmen!$B$26*Annahmen!$B$32)*Annahmen!$B$26*Annahmen!$B$32)*1/3+(('GuV  Detail'!O3*Annahmen!$B$28+'GuV  Detail'!O12*Annahmen!$B$29-'GuV  Detail'!O15*Annahmen!$B$30-'GuV  Detail'!O25*Annahmen!$B$31-'GuV  Detail'!O26*Annahmen!$B$31-'GuV  Detail'!O27*Annahmen!$B$31-'GuV  Detail'!O28*Annahmen!$B$31)*Annahmen!$B$26-O45/(1+Annahmen!$B$26*Annahmen!$B$32)*Annahmen!$B$26*Annahmen!$B$32)*2/3,(('GuV  Detail'!N3*Annahmen!$B$28+'GuV  Detail'!N12*Annahmen!$B$29-'GuV  Detail'!N15*Annahmen!$B$30-'GuV  Detail'!N25*Annahmen!$B$31-'GuV  Detail'!N26*Annahmen!$B$31-'GuV  Detail'!N27*Annahmen!$B$31-'GuV  Detail'!N28*Annahmen!$B$31)*Annahmen!$B$26-N45/(1+Annahmen!$B$26*Annahmen!$B$32)*Annahmen!$B$26*Annahmen!$B$32)*2/3+(('GuV  Detail'!O3*Annahmen!$B$28+'GuV  Detail'!O12*Annahmen!$B$29-'GuV  Detail'!O15*Annahmen!$B$30-'GuV  Detail'!O25*Annahmen!$B$31-'GuV  Detail'!O26*Annahmen!$B$31-'GuV  Detail'!O27*Annahmen!$B$31-'GuV  Detail'!O28*Annahmen!$B$31)*Annahmen!$B$26-O45/(1+Annahmen!$B$26*Annahmen!$B$32)*Annahmen!$B$26*Annahmen!$B$32)*1/3)</f>
        <v>0</v>
      </c>
      <c r="P44" s="40">
        <f>IF(Annahmen!$B$34=1,(('GuV  Detail'!O3*Annahmen!$B$28+'GuV  Detail'!O12*Annahmen!$B$29-'GuV  Detail'!O15*Annahmen!$B$30-'GuV  Detail'!O25*Annahmen!$B$31-'GuV  Detail'!O26*Annahmen!$B$31-'GuV  Detail'!O27*Annahmen!$B$31-'GuV  Detail'!O28*Annahmen!$B$31)*Annahmen!$B$26-O45/(1+Annahmen!$B$26*Annahmen!$B$32)*Annahmen!$B$26*Annahmen!$B$32)*1/3+(('GuV  Detail'!P3*Annahmen!$B$28+'GuV  Detail'!P12*Annahmen!$B$29-'GuV  Detail'!P15*Annahmen!$B$30-'GuV  Detail'!P25*Annahmen!$B$31-'GuV  Detail'!P26*Annahmen!$B$31-'GuV  Detail'!P27*Annahmen!$B$31-'GuV  Detail'!P28*Annahmen!$B$31)*Annahmen!$B$26-P45/(1+Annahmen!$B$26*Annahmen!$B$32)*Annahmen!$B$26*Annahmen!$B$32)*2/3,(('GuV  Detail'!O3*Annahmen!$B$28+'GuV  Detail'!O12*Annahmen!$B$29-'GuV  Detail'!O15*Annahmen!$B$30-'GuV  Detail'!O25*Annahmen!$B$31-'GuV  Detail'!O26*Annahmen!$B$31-'GuV  Detail'!O27*Annahmen!$B$31-'GuV  Detail'!O28*Annahmen!$B$31)*Annahmen!$B$26-O45/(1+Annahmen!$B$26*Annahmen!$B$32)*Annahmen!$B$26*Annahmen!$B$32)*2/3+(('GuV  Detail'!P3*Annahmen!$B$28+'GuV  Detail'!P12*Annahmen!$B$29-'GuV  Detail'!P15*Annahmen!$B$30-'GuV  Detail'!P25*Annahmen!$B$31-'GuV  Detail'!P26*Annahmen!$B$31-'GuV  Detail'!P27*Annahmen!$B$31-'GuV  Detail'!P28*Annahmen!$B$31)*Annahmen!$B$26-P45/(1+Annahmen!$B$26*Annahmen!$B$32)*Annahmen!$B$26*Annahmen!$B$32)*1/3)</f>
        <v>0</v>
      </c>
      <c r="Q44" s="41">
        <f>IF(Annahmen!$B$34=1,(('GuV  Detail'!P3*Annahmen!$B$28+'GuV  Detail'!P12*Annahmen!$B$29-'GuV  Detail'!P15*Annahmen!$B$30-'GuV  Detail'!P25*Annahmen!$B$31-'GuV  Detail'!P26*Annahmen!$B$31-'GuV  Detail'!P27*Annahmen!$B$31-'GuV  Detail'!P28*Annahmen!$B$31)*Annahmen!$B$26-P45/(1+Annahmen!$B$26*Annahmen!$B$32)*Annahmen!$B$26*Annahmen!$B$32)*1/3+(('GuV  Detail'!Q3*Annahmen!$B$28+'GuV  Detail'!Q12*Annahmen!$B$29-'GuV  Detail'!Q15*Annahmen!$B$30-'GuV  Detail'!Q25*Annahmen!$B$31-'GuV  Detail'!Q26*Annahmen!$B$31-'GuV  Detail'!Q27*Annahmen!$B$31-'GuV  Detail'!Q28*Annahmen!$B$31)*Annahmen!$B$26-Q45/(1+Annahmen!$B$26*Annahmen!$B$32)*Annahmen!$B$26*Annahmen!$B$32)*2/3,(('GuV  Detail'!P3*Annahmen!$B$28+'GuV  Detail'!P12*Annahmen!$B$29-'GuV  Detail'!P15*Annahmen!$B$30-'GuV  Detail'!P25*Annahmen!$B$31-'GuV  Detail'!P26*Annahmen!$B$31-'GuV  Detail'!P27*Annahmen!$B$31-'GuV  Detail'!P28*Annahmen!$B$31)*Annahmen!$B$26-P45/(1+Annahmen!$B$26*Annahmen!$B$32)*Annahmen!$B$26*Annahmen!$B$32)*2/3+(('GuV  Detail'!Q3*Annahmen!$B$28+'GuV  Detail'!Q12*Annahmen!$B$29-'GuV  Detail'!Q15*Annahmen!$B$30-'GuV  Detail'!Q25*Annahmen!$B$31-'GuV  Detail'!Q26*Annahmen!$B$31-'GuV  Detail'!Q27*Annahmen!$B$31-'GuV  Detail'!Q28*Annahmen!$B$31)*Annahmen!$B$26-Q45/(1+Annahmen!$B$26*Annahmen!$B$32)*Annahmen!$B$26*Annahmen!$B$32)*1/3)</f>
        <v>0</v>
      </c>
      <c r="R44" s="40">
        <f>IF(Annahmen!$B$34=1,(('GuV  Detail'!Q3*Annahmen!$B$28+'GuV  Detail'!Q12*Annahmen!$B$29-'GuV  Detail'!Q15*Annahmen!$B$30-'GuV  Detail'!Q25*Annahmen!$B$31-'GuV  Detail'!Q26*Annahmen!$B$31-'GuV  Detail'!Q27*Annahmen!$B$31-'GuV  Detail'!Q28*Annahmen!$B$31)*Annahmen!$B$26-Q45/(1+Annahmen!$B$26*Annahmen!$B$32)*Annahmen!$B$26*Annahmen!$B$32)*1/3+(('GuV  Detail'!R3*Annahmen!$B$28+'GuV  Detail'!R12*Annahmen!$B$29-'GuV  Detail'!R15*Annahmen!$B$30-'GuV  Detail'!R25*Annahmen!$B$31-'GuV  Detail'!R26*Annahmen!$B$31-'GuV  Detail'!R27*Annahmen!$B$31-'GuV  Detail'!R28*Annahmen!$B$31)*Annahmen!$B$26-R45/(1+Annahmen!$B$26*Annahmen!$B$32)*Annahmen!$B$26*Annahmen!$B$32)*2/3,(('GuV  Detail'!Q3*Annahmen!$B$28+'GuV  Detail'!Q12*Annahmen!$B$29-'GuV  Detail'!Q15*Annahmen!$B$30-'GuV  Detail'!Q25*Annahmen!$B$31-'GuV  Detail'!Q26*Annahmen!$B$31-'GuV  Detail'!Q27*Annahmen!$B$31-'GuV  Detail'!Q28*Annahmen!$B$31)*Annahmen!$B$26-Q45/(1+Annahmen!$B$26*Annahmen!$B$32)*Annahmen!$B$26*Annahmen!$B$32)*2/3+(('GuV  Detail'!R3*Annahmen!$B$28+'GuV  Detail'!R12*Annahmen!$B$29-'GuV  Detail'!R15*Annahmen!$B$30-'GuV  Detail'!R25*Annahmen!$B$31-'GuV  Detail'!R26*Annahmen!$B$31-'GuV  Detail'!R27*Annahmen!$B$31-'GuV  Detail'!R28*Annahmen!$B$31)*Annahmen!$B$26-R45/(1+Annahmen!$B$26*Annahmen!$B$32)*Annahmen!$B$26*Annahmen!$B$32)*1/3)</f>
        <v>0</v>
      </c>
      <c r="S44" s="40">
        <f>IF(Annahmen!$B$34=1,(('GuV  Detail'!R3*Annahmen!$B$28+'GuV  Detail'!R12*Annahmen!$B$29-'GuV  Detail'!R15*Annahmen!$B$30-'GuV  Detail'!R25*Annahmen!$B$31-'GuV  Detail'!R26*Annahmen!$B$31-'GuV  Detail'!R27*Annahmen!$B$31-'GuV  Detail'!R28*Annahmen!$B$31)*Annahmen!$B$26-R45/(1+Annahmen!$B$26*Annahmen!$B$32)*Annahmen!$B$26*Annahmen!$B$32)*1/3+(('GuV  Detail'!S3*Annahmen!$B$28+'GuV  Detail'!S12*Annahmen!$B$29-'GuV  Detail'!S15*Annahmen!$B$30-'GuV  Detail'!S25*Annahmen!$B$31-'GuV  Detail'!S26*Annahmen!$B$31-'GuV  Detail'!S27*Annahmen!$B$31-'GuV  Detail'!S28*Annahmen!$B$31)*Annahmen!$B$26-S45/(1+Annahmen!$B$26*Annahmen!$B$32)*Annahmen!$B$26*Annahmen!$B$32)*2/3,(('GuV  Detail'!R3*Annahmen!$B$28+'GuV  Detail'!R12*Annahmen!$B$29-'GuV  Detail'!R15*Annahmen!$B$30-'GuV  Detail'!R25*Annahmen!$B$31-'GuV  Detail'!R26*Annahmen!$B$31-'GuV  Detail'!R27*Annahmen!$B$31-'GuV  Detail'!R28*Annahmen!$B$31)*Annahmen!$B$26-R45/(1+Annahmen!$B$26*Annahmen!$B$32)*Annahmen!$B$26*Annahmen!$B$32)*2/3+(('GuV  Detail'!S3*Annahmen!$B$28+'GuV  Detail'!S12*Annahmen!$B$29-'GuV  Detail'!S15*Annahmen!$B$30-'GuV  Detail'!S25*Annahmen!$B$31-'GuV  Detail'!S26*Annahmen!$B$31-'GuV  Detail'!S27*Annahmen!$B$31-'GuV  Detail'!S28*Annahmen!$B$31)*Annahmen!$B$26-S45/(1+Annahmen!$B$26*Annahmen!$B$32)*Annahmen!$B$26*Annahmen!$B$32)*1/3)</f>
        <v>0</v>
      </c>
      <c r="T44" s="40">
        <f>IF(Annahmen!$B$34=1,(('GuV  Detail'!S3*Annahmen!$B$28+'GuV  Detail'!S12*Annahmen!$B$29-'GuV  Detail'!S15*Annahmen!$B$30-'GuV  Detail'!S25*Annahmen!$B$31-'GuV  Detail'!S26*Annahmen!$B$31-'GuV  Detail'!S27*Annahmen!$B$31-'GuV  Detail'!S28*Annahmen!$B$31)*Annahmen!$B$26-S45/(1+Annahmen!$B$26*Annahmen!$B$32)*Annahmen!$B$26*Annahmen!$B$32)*1/3+(('GuV  Detail'!T3*Annahmen!$B$28+'GuV  Detail'!T12*Annahmen!$B$29-'GuV  Detail'!T15*Annahmen!$B$30-'GuV  Detail'!T25*Annahmen!$B$31-'GuV  Detail'!T26*Annahmen!$B$31-'GuV  Detail'!T27*Annahmen!$B$31-'GuV  Detail'!T28*Annahmen!$B$31)*Annahmen!$B$26-T45/(1+Annahmen!$B$26*Annahmen!$B$32)*Annahmen!$B$26*Annahmen!$B$32)*2/3,(('GuV  Detail'!S3*Annahmen!$B$28+'GuV  Detail'!S12*Annahmen!$B$29-'GuV  Detail'!S15*Annahmen!$B$30-'GuV  Detail'!S25*Annahmen!$B$31-'GuV  Detail'!S26*Annahmen!$B$31-'GuV  Detail'!S27*Annahmen!$B$31-'GuV  Detail'!S28*Annahmen!$B$31)*Annahmen!$B$26-S45/(1+Annahmen!$B$26*Annahmen!$B$32)*Annahmen!$B$26*Annahmen!$B$32)*2/3+(('GuV  Detail'!T3*Annahmen!$B$28+'GuV  Detail'!T12*Annahmen!$B$29-'GuV  Detail'!T15*Annahmen!$B$30-'GuV  Detail'!T25*Annahmen!$B$31-'GuV  Detail'!T26*Annahmen!$B$31-'GuV  Detail'!T27*Annahmen!$B$31-'GuV  Detail'!T28*Annahmen!$B$31)*Annahmen!$B$26-T45/(1+Annahmen!$B$26*Annahmen!$B$32)*Annahmen!$B$26*Annahmen!$B$32)*1/3)</f>
        <v>0</v>
      </c>
      <c r="U44" s="41">
        <f>IF(Annahmen!$B$34=1,(('GuV  Detail'!T3*Annahmen!$B$28+'GuV  Detail'!T12*Annahmen!$B$29-'GuV  Detail'!T15*Annahmen!$B$30-'GuV  Detail'!T25*Annahmen!$B$31-'GuV  Detail'!T26*Annahmen!$B$31-'GuV  Detail'!T27*Annahmen!$B$31-'GuV  Detail'!T28*Annahmen!$B$31)*Annahmen!$B$26-T45/(1+Annahmen!$B$26*Annahmen!$B$32)*Annahmen!$B$26*Annahmen!$B$32)*1/3+(('GuV  Detail'!U3*Annahmen!$B$28+'GuV  Detail'!U12*Annahmen!$B$29-'GuV  Detail'!U15*Annahmen!$B$30-'GuV  Detail'!U25*Annahmen!$B$31-'GuV  Detail'!U26*Annahmen!$B$31-'GuV  Detail'!U27*Annahmen!$B$31-'GuV  Detail'!U28*Annahmen!$B$31)*Annahmen!$B$26-U45/(1+Annahmen!$B$26*Annahmen!$B$32)*Annahmen!$B$26*Annahmen!$B$32)*2/3,(('GuV  Detail'!T3*Annahmen!$B$28+'GuV  Detail'!T12*Annahmen!$B$29-'GuV  Detail'!T15*Annahmen!$B$30-'GuV  Detail'!T25*Annahmen!$B$31-'GuV  Detail'!T26*Annahmen!$B$31-'GuV  Detail'!T27*Annahmen!$B$31-'GuV  Detail'!T28*Annahmen!$B$31)*Annahmen!$B$26-T45/(1+Annahmen!$B$26*Annahmen!$B$32)*Annahmen!$B$26*Annahmen!$B$32)*2/3+(('GuV  Detail'!U3*Annahmen!$B$28+'GuV  Detail'!U12*Annahmen!$B$29-'GuV  Detail'!U15*Annahmen!$B$30-'GuV  Detail'!U25*Annahmen!$B$31-'GuV  Detail'!U26*Annahmen!$B$31-'GuV  Detail'!U27*Annahmen!$B$31-'GuV  Detail'!U28*Annahmen!$B$31)*Annahmen!$B$26-U45/(1+Annahmen!$B$26*Annahmen!$B$32)*Annahmen!$B$26*Annahmen!$B$32)*1/3)</f>
        <v>0</v>
      </c>
      <c r="V44" s="40">
        <f>IF(Annahmen!$B$34=1,(('GuV  Detail'!U3*Annahmen!$B$28+'GuV  Detail'!U12*Annahmen!$B$29-'GuV  Detail'!U15*Annahmen!$B$30-'GuV  Detail'!U25*Annahmen!$B$31-'GuV  Detail'!U26*Annahmen!$B$31-'GuV  Detail'!U27*Annahmen!$B$31-'GuV  Detail'!U28*Annahmen!$B$31)*Annahmen!$B$26-U45/(1+Annahmen!$B$26*Annahmen!$B$32)*Annahmen!$B$26*Annahmen!$B$32)*1/3+(('GuV  Detail'!V3*Annahmen!$B$28+'GuV  Detail'!V12*Annahmen!$B$29-'GuV  Detail'!V15*Annahmen!$B$30-'GuV  Detail'!V25*Annahmen!$B$31-'GuV  Detail'!V26*Annahmen!$B$31-'GuV  Detail'!V27*Annahmen!$B$31-'GuV  Detail'!V28*Annahmen!$B$31)*Annahmen!$B$26-V45/(1+Annahmen!$B$26*Annahmen!$B$32)*Annahmen!$B$26*Annahmen!$B$32)*5/6,(('GuV  Detail'!U3*Annahmen!$B$28+'GuV  Detail'!U12*Annahmen!$B$29-'GuV  Detail'!U15*Annahmen!$B$30-'GuV  Detail'!U25*Annahmen!$B$31-'GuV  Detail'!U26*Annahmen!$B$31-'GuV  Detail'!U27*Annahmen!$B$31-'GuV  Detail'!U28*Annahmen!$B$31)*Annahmen!$B$26-U45/(1+Annahmen!$B$26*Annahmen!$B$32)*Annahmen!$B$26*Annahmen!$B$32)*2/3+(('GuV  Detail'!V3*Annahmen!$B$28+'GuV  Detail'!V12*Annahmen!$B$29-'GuV  Detail'!V15*Annahmen!$B$30-'GuV  Detail'!V25*Annahmen!$B$31-'GuV  Detail'!V26*Annahmen!$B$31-'GuV  Detail'!V27*Annahmen!$B$31-'GuV  Detail'!V28*Annahmen!$B$31)*Annahmen!$B$26-V45/(1+Annahmen!$B$26*Annahmen!$B$32)*Annahmen!$B$26*Annahmen!$B$32)*4/6)</f>
        <v>0</v>
      </c>
      <c r="W44" s="41">
        <f>IF(Annahmen!$B$34=1,(('GuV  Detail'!V3*Annahmen!$B$28+'GuV  Detail'!V12*Annahmen!$B$29-'GuV  Detail'!V15*Annahmen!$B$30-'GuV  Detail'!V25*Annahmen!$B$31-'GuV  Detail'!V26*Annahmen!$B$31-'GuV  Detail'!V27*Annahmen!$B$31-'GuV  Detail'!V28*Annahmen!$B$31)*Annahmen!$B$26-V45/(1+Annahmen!$B$26*Annahmen!$B$32)*Annahmen!$B$26*Annahmen!$B$32)*1/6+(('GuV  Detail'!W3*Annahmen!$B$28+'GuV  Detail'!W12*Annahmen!$B$29-'GuV  Detail'!W15*Annahmen!$B$30-'GuV  Detail'!W25*Annahmen!$B$31-'GuV  Detail'!W26*Annahmen!$B$31-'GuV  Detail'!W27*Annahmen!$B$31-'GuV  Detail'!W28*Annahmen!$B$31)*Annahmen!$B$26-W45/(1+Annahmen!$B$26*Annahmen!$B$32)*Annahmen!$B$26*Annahmen!$B$32)*5/6,(('GuV  Detail'!V3*Annahmen!$B$28+'GuV  Detail'!V12*Annahmen!$B$29-'GuV  Detail'!V15*Annahmen!$B$30-'GuV  Detail'!V25*Annahmen!$B$31-'GuV  Detail'!V26*Annahmen!$B$31-'GuV  Detail'!V27*Annahmen!$B$31-'GuV  Detail'!V28*Annahmen!$B$31)*Annahmen!$B$26-V45/(1+Annahmen!$B$26*Annahmen!$B$32)*Annahmen!$B$26*Annahmen!$B$32)*2/6+(('GuV  Detail'!W3*Annahmen!$B$28+'GuV  Detail'!W12*Annahmen!$B$29-'GuV  Detail'!W15*Annahmen!$B$30-'GuV  Detail'!W25*Annahmen!$B$31-'GuV  Detail'!W26*Annahmen!$B$31-'GuV  Detail'!W27*Annahmen!$B$31-'GuV  Detail'!W28*Annahmen!$B$31)*Annahmen!$B$26-W45/(1+Annahmen!$B$26*Annahmen!$B$32)*Annahmen!$B$26*Annahmen!$B$32)*4/6)</f>
        <v>0</v>
      </c>
      <c r="X44" s="40">
        <f>IF(Annahmen!$B$34=1,(('GuV  Detail'!W3*Annahmen!$B$28+'GuV  Detail'!W12*Annahmen!$B$29-'GuV  Detail'!W15*Annahmen!$B$30-'GuV  Detail'!W25*Annahmen!$B$31-'GuV  Detail'!W26*Annahmen!$B$31-'GuV  Detail'!W27*Annahmen!$B$31-'GuV  Detail'!W28*Annahmen!$B$31)*Annahmen!$B$26-W45/(1+Annahmen!$B$26*Annahmen!$B$32)*Annahmen!$B$26*Annahmen!$B$32)*1/6+(('GuV  Detail'!X3*Annahmen!$B$28+'GuV  Detail'!X12*Annahmen!$B$29-'GuV  Detail'!X15*Annahmen!$B$30-'GuV  Detail'!X25*Annahmen!$B$31-'GuV  Detail'!X26*Annahmen!$B$31-'GuV  Detail'!X27*Annahmen!$B$31-'GuV  Detail'!X28*Annahmen!$B$31)*Annahmen!$B$26-X45/(1+Annahmen!$B$26*Annahmen!$B$32)*Annahmen!$B$26*Annahmen!$B$32)*5/6,(('GuV  Detail'!W3*Annahmen!$B$28+'GuV  Detail'!W12*Annahmen!$B$29-'GuV  Detail'!W15*Annahmen!$B$30-'GuV  Detail'!W25*Annahmen!$B$31-'GuV  Detail'!W26*Annahmen!$B$31-'GuV  Detail'!W27*Annahmen!$B$31-'GuV  Detail'!W28*Annahmen!$B$31)*Annahmen!$B$26-W45/(1+Annahmen!$B$26*Annahmen!$B$32)*Annahmen!$B$26*Annahmen!$B$32)*2/6+(('GuV  Detail'!X3*Annahmen!$B$28+'GuV  Detail'!X12*Annahmen!$B$29-'GuV  Detail'!X15*Annahmen!$B$30-'GuV  Detail'!X25*Annahmen!$B$31-'GuV  Detail'!X26*Annahmen!$B$31-'GuV  Detail'!X27*Annahmen!$B$31-'GuV  Detail'!X28*Annahmen!$B$31)*Annahmen!$B$26-X45/(1+Annahmen!$B$26*Annahmen!$B$32)*Annahmen!$B$26*Annahmen!$B$32)*4/6)</f>
        <v>0</v>
      </c>
      <c r="Y44" s="41">
        <f>IF(Annahmen!$B$34=1,(('GuV  Detail'!X3*Annahmen!$B$28+'GuV  Detail'!X12*Annahmen!$B$29-'GuV  Detail'!X15*Annahmen!$B$30-'GuV  Detail'!X25*Annahmen!$B$31-'GuV  Detail'!X26*Annahmen!$B$31-'GuV  Detail'!X27*Annahmen!$B$31-'GuV  Detail'!X28*Annahmen!$B$31)*Annahmen!$B$26-X45/(1+Annahmen!$B$26*Annahmen!$B$32)*Annahmen!$B$26*Annahmen!$B$32)*1/6+(('GuV  Detail'!Y3*Annahmen!$B$28+'GuV  Detail'!Y12*Annahmen!$B$29-'GuV  Detail'!Y15*Annahmen!$B$30-'GuV  Detail'!Y25*Annahmen!$B$31-'GuV  Detail'!Y26*Annahmen!$B$31-'GuV  Detail'!Y27*Annahmen!$B$31-'GuV  Detail'!Y28*Annahmen!$B$31)*Annahmen!$B$26-Y45/(1+Annahmen!$B$26*Annahmen!$B$32)*Annahmen!$B$26*Annahmen!$B$32)*5/6,(('GuV  Detail'!X3*Annahmen!$B$28+'GuV  Detail'!X12*Annahmen!$B$29-'GuV  Detail'!X15*Annahmen!$B$30-'GuV  Detail'!X25*Annahmen!$B$31-'GuV  Detail'!X26*Annahmen!$B$31-'GuV  Detail'!X27*Annahmen!$B$31-'GuV  Detail'!X28*Annahmen!$B$31)*Annahmen!$B$26-X45/(1+Annahmen!$B$26*Annahmen!$B$32)*Annahmen!$B$26*Annahmen!$B$32)*2/6+(('GuV  Detail'!Y3*Annahmen!$B$28+'GuV  Detail'!Y12*Annahmen!$B$29-'GuV  Detail'!Y15*Annahmen!$B$30-'GuV  Detail'!Y25*Annahmen!$B$31-'GuV  Detail'!Y26*Annahmen!$B$31-'GuV  Detail'!Y27*Annahmen!$B$31-'GuV  Detail'!Y28*Annahmen!$B$31)*Annahmen!$B$26-Y45/(1+Annahmen!$B$26*Annahmen!$B$32)*Annahmen!$B$26*Annahmen!$B$32)*4/6)</f>
        <v>0</v>
      </c>
    </row>
    <row r="45" spans="1:25" ht="12.75" customHeight="1">
      <c r="A45" s="21" t="s">
        <v>24</v>
      </c>
      <c r="B45" s="40">
        <f>'Invest.- u. AfA-Plan'!B24*(1+Annahmen!$B$26*Annahmen!$B$32)</f>
        <v>0</v>
      </c>
      <c r="C45" s="40">
        <f>'Invest.- u. AfA-Plan'!C24*(1+Annahmen!$B$26*Annahmen!$B$32)</f>
        <v>0</v>
      </c>
      <c r="D45" s="40">
        <f>'Invest.- u. AfA-Plan'!D24*(1+Annahmen!$B$26*Annahmen!$B$32)</f>
        <v>0</v>
      </c>
      <c r="E45" s="40">
        <f>'Invest.- u. AfA-Plan'!E24*(1+Annahmen!$B$26*Annahmen!$B$32)</f>
        <v>0</v>
      </c>
      <c r="F45" s="40">
        <f>'Invest.- u. AfA-Plan'!F24*(1+Annahmen!$B$26*Annahmen!$B$32)</f>
        <v>0</v>
      </c>
      <c r="G45" s="40">
        <f>'Invest.- u. AfA-Plan'!G24*(1+Annahmen!$B$26*Annahmen!$B$32)</f>
        <v>0</v>
      </c>
      <c r="H45" s="40">
        <f>'Invest.- u. AfA-Plan'!H24*(1+Annahmen!$B$26*Annahmen!$B$32)</f>
        <v>0</v>
      </c>
      <c r="I45" s="40">
        <f>'Invest.- u. AfA-Plan'!I24*(1+Annahmen!$B$26*Annahmen!$B$32)</f>
        <v>0</v>
      </c>
      <c r="J45" s="40">
        <f>'Invest.- u. AfA-Plan'!J24*(1+Annahmen!$B$26*Annahmen!$B$32)</f>
        <v>0</v>
      </c>
      <c r="K45" s="40">
        <f>'Invest.- u. AfA-Plan'!K24*(1+Annahmen!$B$26*Annahmen!$B$32)</f>
        <v>0</v>
      </c>
      <c r="L45" s="40">
        <f>'Invest.- u. AfA-Plan'!L24*(1+Annahmen!$B$26*Annahmen!$B$32)</f>
        <v>0</v>
      </c>
      <c r="M45" s="41">
        <f>'Invest.- u. AfA-Plan'!M24*(1+Annahmen!$B$26*Annahmen!$B$32)</f>
        <v>0</v>
      </c>
      <c r="N45" s="40">
        <f>'Invest.- u. AfA-Plan'!N24*(1+Annahmen!$B$26*Annahmen!$B$32)</f>
        <v>0</v>
      </c>
      <c r="O45" s="40">
        <f>'Invest.- u. AfA-Plan'!O24*(1+Annahmen!$B$26*Annahmen!$B$32)</f>
        <v>0</v>
      </c>
      <c r="P45" s="40">
        <f>'Invest.- u. AfA-Plan'!P24*(1+Annahmen!$B$26*Annahmen!$B$32)</f>
        <v>0</v>
      </c>
      <c r="Q45" s="41">
        <f>'Invest.- u. AfA-Plan'!Q24*(1+Annahmen!$B$26*Annahmen!$B$32)</f>
        <v>0</v>
      </c>
      <c r="R45" s="40">
        <f>'Invest.- u. AfA-Plan'!R24*(1+Annahmen!$B$26*Annahmen!$B$32)</f>
        <v>0</v>
      </c>
      <c r="S45" s="40">
        <f>'Invest.- u. AfA-Plan'!S24*(1+Annahmen!$B$26*Annahmen!$B$32)</f>
        <v>0</v>
      </c>
      <c r="T45" s="40">
        <f>'Invest.- u. AfA-Plan'!T24*(1+Annahmen!$B$26*Annahmen!$B$32)</f>
        <v>0</v>
      </c>
      <c r="U45" s="41">
        <f>'Invest.- u. AfA-Plan'!U24*(1+Annahmen!$B$26*Annahmen!$B$32)</f>
        <v>0</v>
      </c>
      <c r="V45" s="40">
        <f>'Invest.- u. AfA-Plan'!V24*(1+Annahmen!$B$26*Annahmen!$B$32)</f>
        <v>0</v>
      </c>
      <c r="W45" s="41">
        <f>'Invest.- u. AfA-Plan'!W24*(1+Annahmen!$B$26*Annahmen!$B$32)</f>
        <v>0</v>
      </c>
      <c r="X45" s="40">
        <f>'Invest.- u. AfA-Plan'!X24*(1+Annahmen!$B$26*Annahmen!$B$32)</f>
        <v>0</v>
      </c>
      <c r="Y45" s="41">
        <f>'Invest.- u. AfA-Plan'!Y24*(1+Annahmen!$B$26*Annahmen!$B$32)</f>
        <v>0</v>
      </c>
    </row>
    <row r="46" spans="1:25" ht="12.75" customHeight="1">
      <c r="A46" s="59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2"/>
      <c r="N46" s="61"/>
      <c r="O46" s="61"/>
      <c r="P46" s="61"/>
      <c r="Q46" s="62"/>
      <c r="R46" s="61"/>
      <c r="S46" s="61"/>
      <c r="T46" s="61"/>
      <c r="U46" s="62"/>
      <c r="V46" s="61"/>
      <c r="W46" s="62"/>
      <c r="X46" s="61"/>
      <c r="Y46" s="62"/>
    </row>
    <row r="47" spans="1:25" ht="12.75" customHeight="1">
      <c r="A47" s="21" t="s">
        <v>95</v>
      </c>
      <c r="B47" s="63">
        <f>B4+B15</f>
        <v>0</v>
      </c>
      <c r="C47" s="63">
        <f aca="true" t="shared" si="3" ref="C47:Y47">C4+C15</f>
        <v>0</v>
      </c>
      <c r="D47" s="63">
        <f t="shared" si="3"/>
        <v>0</v>
      </c>
      <c r="E47" s="63">
        <f t="shared" si="3"/>
        <v>0</v>
      </c>
      <c r="F47" s="63">
        <f t="shared" si="3"/>
        <v>0</v>
      </c>
      <c r="G47" s="63">
        <f t="shared" si="3"/>
        <v>0</v>
      </c>
      <c r="H47" s="63">
        <f t="shared" si="3"/>
        <v>0</v>
      </c>
      <c r="I47" s="63">
        <f t="shared" si="3"/>
        <v>0</v>
      </c>
      <c r="J47" s="63">
        <f t="shared" si="3"/>
        <v>0</v>
      </c>
      <c r="K47" s="63">
        <f t="shared" si="3"/>
        <v>0</v>
      </c>
      <c r="L47" s="63">
        <f t="shared" si="3"/>
        <v>0</v>
      </c>
      <c r="M47" s="64">
        <f t="shared" si="3"/>
        <v>0</v>
      </c>
      <c r="N47" s="63">
        <f t="shared" si="3"/>
        <v>0</v>
      </c>
      <c r="O47" s="63">
        <f t="shared" si="3"/>
        <v>0</v>
      </c>
      <c r="P47" s="63">
        <f t="shared" si="3"/>
        <v>0</v>
      </c>
      <c r="Q47" s="64">
        <f t="shared" si="3"/>
        <v>0</v>
      </c>
      <c r="R47" s="63">
        <f t="shared" si="3"/>
        <v>0</v>
      </c>
      <c r="S47" s="63">
        <f t="shared" si="3"/>
        <v>0</v>
      </c>
      <c r="T47" s="63">
        <f t="shared" si="3"/>
        <v>0</v>
      </c>
      <c r="U47" s="64">
        <f t="shared" si="3"/>
        <v>0</v>
      </c>
      <c r="V47" s="63">
        <f t="shared" si="3"/>
        <v>0</v>
      </c>
      <c r="W47" s="64">
        <f t="shared" si="3"/>
        <v>0</v>
      </c>
      <c r="X47" s="63">
        <f t="shared" si="3"/>
        <v>0</v>
      </c>
      <c r="Y47" s="64">
        <f t="shared" si="3"/>
        <v>0</v>
      </c>
    </row>
    <row r="48" spans="1:25" ht="12.75" customHeight="1">
      <c r="A48" s="21" t="s">
        <v>96</v>
      </c>
      <c r="B48" s="40">
        <f>B21+B32+B33+SUM(B40:B45)</f>
        <v>0</v>
      </c>
      <c r="C48" s="40">
        <f aca="true" t="shared" si="4" ref="C48:Y48">C21+C32+C33+SUM(C40:C45)</f>
        <v>0</v>
      </c>
      <c r="D48" s="40">
        <f t="shared" si="4"/>
        <v>0</v>
      </c>
      <c r="E48" s="40">
        <f t="shared" si="4"/>
        <v>0</v>
      </c>
      <c r="F48" s="40">
        <f t="shared" si="4"/>
        <v>0</v>
      </c>
      <c r="G48" s="40">
        <f t="shared" si="4"/>
        <v>0</v>
      </c>
      <c r="H48" s="40">
        <f t="shared" si="4"/>
        <v>0</v>
      </c>
      <c r="I48" s="40">
        <f t="shared" si="4"/>
        <v>0</v>
      </c>
      <c r="J48" s="40">
        <f t="shared" si="4"/>
        <v>0</v>
      </c>
      <c r="K48" s="40">
        <f t="shared" si="4"/>
        <v>0</v>
      </c>
      <c r="L48" s="40">
        <f t="shared" si="4"/>
        <v>0</v>
      </c>
      <c r="M48" s="41">
        <f t="shared" si="4"/>
        <v>0</v>
      </c>
      <c r="N48" s="40">
        <f t="shared" si="4"/>
        <v>0</v>
      </c>
      <c r="O48" s="40">
        <f t="shared" si="4"/>
        <v>0</v>
      </c>
      <c r="P48" s="40">
        <f t="shared" si="4"/>
        <v>0</v>
      </c>
      <c r="Q48" s="41">
        <f t="shared" si="4"/>
        <v>0</v>
      </c>
      <c r="R48" s="40">
        <f t="shared" si="4"/>
        <v>0</v>
      </c>
      <c r="S48" s="40">
        <f t="shared" si="4"/>
        <v>0</v>
      </c>
      <c r="T48" s="40">
        <f t="shared" si="4"/>
        <v>0</v>
      </c>
      <c r="U48" s="41">
        <f t="shared" si="4"/>
        <v>0</v>
      </c>
      <c r="V48" s="40">
        <f t="shared" si="4"/>
        <v>0</v>
      </c>
      <c r="W48" s="41">
        <f t="shared" si="4"/>
        <v>0</v>
      </c>
      <c r="X48" s="40">
        <f t="shared" si="4"/>
        <v>0</v>
      </c>
      <c r="Y48" s="41">
        <f t="shared" si="4"/>
        <v>0</v>
      </c>
    </row>
    <row r="49" spans="1:25" ht="12.75" customHeight="1">
      <c r="A49" s="118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1"/>
      <c r="N49" s="120"/>
      <c r="O49" s="120"/>
      <c r="P49" s="120"/>
      <c r="Q49" s="121"/>
      <c r="R49" s="120"/>
      <c r="S49" s="120"/>
      <c r="T49" s="120"/>
      <c r="U49" s="121"/>
      <c r="V49" s="120"/>
      <c r="W49" s="121"/>
      <c r="X49" s="120"/>
      <c r="Y49" s="121"/>
    </row>
    <row r="50" spans="1:25" ht="12.75" customHeight="1">
      <c r="A50" s="122" t="s">
        <v>185</v>
      </c>
      <c r="B50" s="123">
        <f>B47-B48</f>
        <v>0</v>
      </c>
      <c r="C50" s="124">
        <f>C47-C48</f>
        <v>0</v>
      </c>
      <c r="D50" s="124">
        <f>D47-D48</f>
        <v>0</v>
      </c>
      <c r="E50" s="124">
        <f aca="true" t="shared" si="5" ref="E50:X50">E47-E48</f>
        <v>0</v>
      </c>
      <c r="F50" s="124">
        <f t="shared" si="5"/>
        <v>0</v>
      </c>
      <c r="G50" s="124">
        <f t="shared" si="5"/>
        <v>0</v>
      </c>
      <c r="H50" s="124">
        <f t="shared" si="5"/>
        <v>0</v>
      </c>
      <c r="I50" s="124">
        <f t="shared" si="5"/>
        <v>0</v>
      </c>
      <c r="J50" s="124">
        <f t="shared" si="5"/>
        <v>0</v>
      </c>
      <c r="K50" s="124">
        <f t="shared" si="5"/>
        <v>0</v>
      </c>
      <c r="L50" s="124">
        <f t="shared" si="5"/>
        <v>0</v>
      </c>
      <c r="M50" s="125">
        <f t="shared" si="5"/>
        <v>0</v>
      </c>
      <c r="N50" s="124">
        <f t="shared" si="5"/>
        <v>0</v>
      </c>
      <c r="O50" s="124">
        <f t="shared" si="5"/>
        <v>0</v>
      </c>
      <c r="P50" s="124">
        <f t="shared" si="5"/>
        <v>0</v>
      </c>
      <c r="Q50" s="125">
        <f t="shared" si="5"/>
        <v>0</v>
      </c>
      <c r="R50" s="124">
        <f t="shared" si="5"/>
        <v>0</v>
      </c>
      <c r="S50" s="124">
        <f t="shared" si="5"/>
        <v>0</v>
      </c>
      <c r="T50" s="124">
        <f t="shared" si="5"/>
        <v>0</v>
      </c>
      <c r="U50" s="125">
        <f t="shared" si="5"/>
        <v>0</v>
      </c>
      <c r="V50" s="124">
        <f t="shared" si="5"/>
        <v>0</v>
      </c>
      <c r="W50" s="125">
        <f t="shared" si="5"/>
        <v>0</v>
      </c>
      <c r="X50" s="124">
        <f t="shared" si="5"/>
        <v>0</v>
      </c>
      <c r="Y50" s="125">
        <f>Y47-Y48</f>
        <v>0</v>
      </c>
    </row>
    <row r="51" spans="1:25" ht="12.75" customHeight="1">
      <c r="A51" s="59" t="s">
        <v>97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62"/>
      <c r="N51" s="40"/>
      <c r="O51" s="40"/>
      <c r="P51" s="40"/>
      <c r="Q51" s="62"/>
      <c r="R51" s="40"/>
      <c r="S51" s="40"/>
      <c r="T51" s="40"/>
      <c r="U51" s="62"/>
      <c r="V51" s="40"/>
      <c r="W51" s="62"/>
      <c r="X51" s="40"/>
      <c r="Y51" s="62"/>
    </row>
    <row r="52" spans="1:25" ht="12.75" customHeight="1">
      <c r="A52" s="21" t="s">
        <v>127</v>
      </c>
      <c r="B52" s="96">
        <f>'Zins- u. Tilgungs-Plan'!B41+'Zins- u. Tilgungs-Plan'!B42</f>
        <v>0</v>
      </c>
      <c r="C52" s="96">
        <f>'Zins- u. Tilgungs-Plan'!C42+'Zins- u. Tilgungs-Plan'!C43</f>
        <v>0</v>
      </c>
      <c r="D52" s="96">
        <f>'Zins- u. Tilgungs-Plan'!D42+'Zins- u. Tilgungs-Plan'!D43</f>
        <v>0</v>
      </c>
      <c r="E52" s="96">
        <f>'Zins- u. Tilgungs-Plan'!E42+'Zins- u. Tilgungs-Plan'!E43</f>
        <v>0</v>
      </c>
      <c r="F52" s="96">
        <f>'Zins- u. Tilgungs-Plan'!F42+'Zins- u. Tilgungs-Plan'!F43</f>
        <v>0</v>
      </c>
      <c r="G52" s="96">
        <f>'Zins- u. Tilgungs-Plan'!G42+'Zins- u. Tilgungs-Plan'!G43</f>
        <v>0</v>
      </c>
      <c r="H52" s="96">
        <f>'Zins- u. Tilgungs-Plan'!H42+'Zins- u. Tilgungs-Plan'!H43</f>
        <v>0</v>
      </c>
      <c r="I52" s="96">
        <f>'Zins- u. Tilgungs-Plan'!I42+'Zins- u. Tilgungs-Plan'!I43</f>
        <v>0</v>
      </c>
      <c r="J52" s="96">
        <f>'Zins- u. Tilgungs-Plan'!J42+'Zins- u. Tilgungs-Plan'!J43</f>
        <v>0</v>
      </c>
      <c r="K52" s="96">
        <f>'Zins- u. Tilgungs-Plan'!K42+'Zins- u. Tilgungs-Plan'!K43</f>
        <v>0</v>
      </c>
      <c r="L52" s="96">
        <f>'Zins- u. Tilgungs-Plan'!L42+'Zins- u. Tilgungs-Plan'!L43</f>
        <v>0</v>
      </c>
      <c r="M52" s="96">
        <f>'Zins- u. Tilgungs-Plan'!M42+'Zins- u. Tilgungs-Plan'!M43</f>
        <v>0</v>
      </c>
      <c r="N52" s="27">
        <f>'Zins- u. Tilgungs-Plan'!N42+'Zins- u. Tilgungs-Plan'!N43</f>
        <v>0</v>
      </c>
      <c r="O52" s="96">
        <f>'Zins- u. Tilgungs-Plan'!O42+'Zins- u. Tilgungs-Plan'!O43</f>
        <v>0</v>
      </c>
      <c r="P52" s="96">
        <f>'Zins- u. Tilgungs-Plan'!P42+'Zins- u. Tilgungs-Plan'!P43</f>
        <v>0</v>
      </c>
      <c r="Q52" s="96">
        <f>'Zins- u. Tilgungs-Plan'!Q42+'Zins- u. Tilgungs-Plan'!Q43</f>
        <v>0</v>
      </c>
      <c r="R52" s="27">
        <f>'Zins- u. Tilgungs-Plan'!R42+'Zins- u. Tilgungs-Plan'!R43</f>
        <v>0</v>
      </c>
      <c r="S52" s="96">
        <f>'Zins- u. Tilgungs-Plan'!S42+'Zins- u. Tilgungs-Plan'!S43</f>
        <v>0</v>
      </c>
      <c r="T52" s="96">
        <f>'Zins- u. Tilgungs-Plan'!T42+'Zins- u. Tilgungs-Plan'!T43</f>
        <v>0</v>
      </c>
      <c r="U52" s="96">
        <f>'Zins- u. Tilgungs-Plan'!U42+'Zins- u. Tilgungs-Plan'!U43</f>
        <v>0</v>
      </c>
      <c r="V52" s="27">
        <f>'Zins- u. Tilgungs-Plan'!V42+'Zins- u. Tilgungs-Plan'!V43</f>
        <v>0</v>
      </c>
      <c r="W52" s="96">
        <f>'Zins- u. Tilgungs-Plan'!W42+'Zins- u. Tilgungs-Plan'!W43</f>
        <v>0</v>
      </c>
      <c r="X52" s="27">
        <f>'Zins- u. Tilgungs-Plan'!X42+'Zins- u. Tilgungs-Plan'!X43</f>
        <v>0</v>
      </c>
      <c r="Y52" s="104">
        <f>'Zins- u. Tilgungs-Plan'!Y42+'Zins- u. Tilgungs-Plan'!Y43</f>
        <v>0</v>
      </c>
    </row>
    <row r="53" spans="1:25" ht="12.75" customHeight="1">
      <c r="A53" s="21" t="s">
        <v>186</v>
      </c>
      <c r="B53" s="96">
        <f>'Zins- u. Tilgungs-Plan'!B4+'Zins- u. Tilgungs-Plan'!B5</f>
        <v>0</v>
      </c>
      <c r="C53" s="96">
        <f>'Zins- u. Tilgungs-Plan'!C5</f>
        <v>0</v>
      </c>
      <c r="D53" s="96">
        <f>'Zins- u. Tilgungs-Plan'!D5</f>
        <v>0</v>
      </c>
      <c r="E53" s="96">
        <f>'Zins- u. Tilgungs-Plan'!E5</f>
        <v>0</v>
      </c>
      <c r="F53" s="96">
        <f>'Zins- u. Tilgungs-Plan'!F5</f>
        <v>0</v>
      </c>
      <c r="G53" s="96">
        <f>'Zins- u. Tilgungs-Plan'!G5</f>
        <v>0</v>
      </c>
      <c r="H53" s="96">
        <f>'Zins- u. Tilgungs-Plan'!H5</f>
        <v>0</v>
      </c>
      <c r="I53" s="96">
        <f>'Zins- u. Tilgungs-Plan'!I5</f>
        <v>0</v>
      </c>
      <c r="J53" s="96">
        <f>'Zins- u. Tilgungs-Plan'!J5</f>
        <v>0</v>
      </c>
      <c r="K53" s="96">
        <f>'Zins- u. Tilgungs-Plan'!K5</f>
        <v>0</v>
      </c>
      <c r="L53" s="96">
        <f>'Zins- u. Tilgungs-Plan'!L5</f>
        <v>0</v>
      </c>
      <c r="M53" s="96">
        <f>'Zins- u. Tilgungs-Plan'!M5</f>
        <v>0</v>
      </c>
      <c r="N53" s="27">
        <f>'Zins- u. Tilgungs-Plan'!N5</f>
        <v>0</v>
      </c>
      <c r="O53" s="96">
        <f>'Zins- u. Tilgungs-Plan'!O5</f>
        <v>0</v>
      </c>
      <c r="P53" s="96">
        <f>'Zins- u. Tilgungs-Plan'!P5</f>
        <v>0</v>
      </c>
      <c r="Q53" s="96">
        <f>'Zins- u. Tilgungs-Plan'!Q5</f>
        <v>0</v>
      </c>
      <c r="R53" s="27">
        <f>'Zins- u. Tilgungs-Plan'!R5</f>
        <v>0</v>
      </c>
      <c r="S53" s="96">
        <f>'Zins- u. Tilgungs-Plan'!S5</f>
        <v>0</v>
      </c>
      <c r="T53" s="96">
        <f>'Zins- u. Tilgungs-Plan'!T5</f>
        <v>0</v>
      </c>
      <c r="U53" s="96">
        <f>'Zins- u. Tilgungs-Plan'!U5</f>
        <v>0</v>
      </c>
      <c r="V53" s="27">
        <f>'Zins- u. Tilgungs-Plan'!V5</f>
        <v>0</v>
      </c>
      <c r="W53" s="96">
        <f>'Zins- u. Tilgungs-Plan'!W5</f>
        <v>0</v>
      </c>
      <c r="X53" s="27">
        <f>'Zins- u. Tilgungs-Plan'!X5</f>
        <v>0</v>
      </c>
      <c r="Y53" s="104">
        <f>'Zins- u. Tilgungs-Plan'!Y5</f>
        <v>0</v>
      </c>
    </row>
    <row r="54" spans="1:25" ht="12.75" customHeight="1">
      <c r="A54" s="21" t="s">
        <v>187</v>
      </c>
      <c r="B54" s="96">
        <f>'Zins- u. Tilgungs-Plan'!B12+'Zins- u. Tilgungs-Plan'!B13</f>
        <v>0</v>
      </c>
      <c r="C54" s="96">
        <f>'Zins- u. Tilgungs-Plan'!C13</f>
        <v>0</v>
      </c>
      <c r="D54" s="96">
        <f>'Zins- u. Tilgungs-Plan'!D13</f>
        <v>0</v>
      </c>
      <c r="E54" s="96">
        <f>'Zins- u. Tilgungs-Plan'!E13</f>
        <v>0</v>
      </c>
      <c r="F54" s="96">
        <f>'Zins- u. Tilgungs-Plan'!F13</f>
        <v>0</v>
      </c>
      <c r="G54" s="96">
        <f>'Zins- u. Tilgungs-Plan'!G13</f>
        <v>0</v>
      </c>
      <c r="H54" s="96">
        <f>'Zins- u. Tilgungs-Plan'!H13</f>
        <v>0</v>
      </c>
      <c r="I54" s="96">
        <f>'Zins- u. Tilgungs-Plan'!I13</f>
        <v>0</v>
      </c>
      <c r="J54" s="96">
        <f>'Zins- u. Tilgungs-Plan'!J13</f>
        <v>0</v>
      </c>
      <c r="K54" s="96">
        <f>'Zins- u. Tilgungs-Plan'!K13</f>
        <v>0</v>
      </c>
      <c r="L54" s="96">
        <f>'Zins- u. Tilgungs-Plan'!L13</f>
        <v>0</v>
      </c>
      <c r="M54" s="96">
        <f>'Zins- u. Tilgungs-Plan'!M13</f>
        <v>0</v>
      </c>
      <c r="N54" s="27">
        <f>'Zins- u. Tilgungs-Plan'!N13</f>
        <v>0</v>
      </c>
      <c r="O54" s="96">
        <f>'Zins- u. Tilgungs-Plan'!O13</f>
        <v>0</v>
      </c>
      <c r="P54" s="96">
        <f>'Zins- u. Tilgungs-Plan'!P13</f>
        <v>0</v>
      </c>
      <c r="Q54" s="96">
        <f>'Zins- u. Tilgungs-Plan'!Q13</f>
        <v>0</v>
      </c>
      <c r="R54" s="27">
        <f>'Zins- u. Tilgungs-Plan'!R13</f>
        <v>0</v>
      </c>
      <c r="S54" s="96">
        <f>'Zins- u. Tilgungs-Plan'!S13</f>
        <v>0</v>
      </c>
      <c r="T54" s="96">
        <f>'Zins- u. Tilgungs-Plan'!T13</f>
        <v>0</v>
      </c>
      <c r="U54" s="96">
        <f>'Zins- u. Tilgungs-Plan'!U13</f>
        <v>0</v>
      </c>
      <c r="V54" s="27">
        <f>'Zins- u. Tilgungs-Plan'!V13</f>
        <v>0</v>
      </c>
      <c r="W54" s="96">
        <f>'Zins- u. Tilgungs-Plan'!W13</f>
        <v>0</v>
      </c>
      <c r="X54" s="27">
        <f>'Zins- u. Tilgungs-Plan'!X13</f>
        <v>0</v>
      </c>
      <c r="Y54" s="104">
        <f>'Zins- u. Tilgungs-Plan'!Y13</f>
        <v>0</v>
      </c>
    </row>
    <row r="55" spans="1:25" ht="12.75" customHeight="1">
      <c r="A55" s="21" t="s">
        <v>26</v>
      </c>
      <c r="B55" s="96">
        <f>'Zins- u. Tilgungs-Plan'!B20+'Zins- u. Tilgungs-Plan'!B21</f>
        <v>0</v>
      </c>
      <c r="C55" s="96">
        <f>'Zins- u. Tilgungs-Plan'!C21</f>
        <v>0</v>
      </c>
      <c r="D55" s="96">
        <f>'Zins- u. Tilgungs-Plan'!D21</f>
        <v>0</v>
      </c>
      <c r="E55" s="96">
        <f>'Zins- u. Tilgungs-Plan'!E21</f>
        <v>0</v>
      </c>
      <c r="F55" s="96">
        <f>'Zins- u. Tilgungs-Plan'!F21</f>
        <v>0</v>
      </c>
      <c r="G55" s="96">
        <f>'Zins- u. Tilgungs-Plan'!G21</f>
        <v>0</v>
      </c>
      <c r="H55" s="96">
        <f>'Zins- u. Tilgungs-Plan'!H21</f>
        <v>0</v>
      </c>
      <c r="I55" s="96">
        <f>'Zins- u. Tilgungs-Plan'!I21</f>
        <v>0</v>
      </c>
      <c r="J55" s="96">
        <f>'Zins- u. Tilgungs-Plan'!J21</f>
        <v>0</v>
      </c>
      <c r="K55" s="96">
        <f>'Zins- u. Tilgungs-Plan'!K21</f>
        <v>0</v>
      </c>
      <c r="L55" s="96">
        <f>'Zins- u. Tilgungs-Plan'!L21</f>
        <v>0</v>
      </c>
      <c r="M55" s="96">
        <f>'Zins- u. Tilgungs-Plan'!M21</f>
        <v>0</v>
      </c>
      <c r="N55" s="27">
        <f>'Zins- u. Tilgungs-Plan'!N21</f>
        <v>0</v>
      </c>
      <c r="O55" s="96">
        <f>'Zins- u. Tilgungs-Plan'!O21</f>
        <v>0</v>
      </c>
      <c r="P55" s="96">
        <f>'Zins- u. Tilgungs-Plan'!P21</f>
        <v>0</v>
      </c>
      <c r="Q55" s="96">
        <f>'Zins- u. Tilgungs-Plan'!Q21</f>
        <v>0</v>
      </c>
      <c r="R55" s="27">
        <f>'Zins- u. Tilgungs-Plan'!R21</f>
        <v>0</v>
      </c>
      <c r="S55" s="96">
        <f>'Zins- u. Tilgungs-Plan'!S21</f>
        <v>0</v>
      </c>
      <c r="T55" s="96">
        <f>'Zins- u. Tilgungs-Plan'!T21</f>
        <v>0</v>
      </c>
      <c r="U55" s="96">
        <f>'Zins- u. Tilgungs-Plan'!U21</f>
        <v>0</v>
      </c>
      <c r="V55" s="27">
        <f>'Zins- u. Tilgungs-Plan'!V21</f>
        <v>0</v>
      </c>
      <c r="W55" s="96">
        <f>'Zins- u. Tilgungs-Plan'!W21</f>
        <v>0</v>
      </c>
      <c r="X55" s="27">
        <f>'Zins- u. Tilgungs-Plan'!X21</f>
        <v>0</v>
      </c>
      <c r="Y55" s="104">
        <f>'Zins- u. Tilgungs-Plan'!Y21</f>
        <v>0</v>
      </c>
    </row>
    <row r="56" spans="1:25" ht="12.75" customHeight="1">
      <c r="A56" s="21" t="s">
        <v>188</v>
      </c>
      <c r="B56" s="96">
        <f>'Zins- u. Tilgungs-Plan'!B28+'Zins- u. Tilgungs-Plan'!B29</f>
        <v>0</v>
      </c>
      <c r="C56" s="96">
        <f>'Zins- u. Tilgungs-Plan'!C29</f>
        <v>0</v>
      </c>
      <c r="D56" s="96">
        <f>'Zins- u. Tilgungs-Plan'!D29</f>
        <v>0</v>
      </c>
      <c r="E56" s="96">
        <f>'Zins- u. Tilgungs-Plan'!E29</f>
        <v>0</v>
      </c>
      <c r="F56" s="96">
        <f>'Zins- u. Tilgungs-Plan'!F29</f>
        <v>0</v>
      </c>
      <c r="G56" s="96">
        <f>'Zins- u. Tilgungs-Plan'!G29</f>
        <v>0</v>
      </c>
      <c r="H56" s="96">
        <f>'Zins- u. Tilgungs-Plan'!H29</f>
        <v>0</v>
      </c>
      <c r="I56" s="96">
        <f>'Zins- u. Tilgungs-Plan'!I29</f>
        <v>0</v>
      </c>
      <c r="J56" s="96">
        <f>'Zins- u. Tilgungs-Plan'!J29</f>
        <v>0</v>
      </c>
      <c r="K56" s="96">
        <f>'Zins- u. Tilgungs-Plan'!K29</f>
        <v>0</v>
      </c>
      <c r="L56" s="96">
        <f>'Zins- u. Tilgungs-Plan'!L29</f>
        <v>0</v>
      </c>
      <c r="M56" s="96">
        <f>'Zins- u. Tilgungs-Plan'!M29</f>
        <v>0</v>
      </c>
      <c r="N56" s="27">
        <f>'Zins- u. Tilgungs-Plan'!N29</f>
        <v>0</v>
      </c>
      <c r="O56" s="96">
        <f>'Zins- u. Tilgungs-Plan'!O29</f>
        <v>0</v>
      </c>
      <c r="P56" s="96">
        <f>'Zins- u. Tilgungs-Plan'!P29</f>
        <v>0</v>
      </c>
      <c r="Q56" s="96">
        <f>'Zins- u. Tilgungs-Plan'!Q29</f>
        <v>0</v>
      </c>
      <c r="R56" s="27">
        <f>'Zins- u. Tilgungs-Plan'!R29</f>
        <v>0</v>
      </c>
      <c r="S56" s="96">
        <f>'Zins- u. Tilgungs-Plan'!S29</f>
        <v>0</v>
      </c>
      <c r="T56" s="96">
        <f>'Zins- u. Tilgungs-Plan'!T29</f>
        <v>0</v>
      </c>
      <c r="U56" s="96">
        <f>'Zins- u. Tilgungs-Plan'!U29</f>
        <v>0</v>
      </c>
      <c r="V56" s="27">
        <f>'Zins- u. Tilgungs-Plan'!V29</f>
        <v>0</v>
      </c>
      <c r="W56" s="96">
        <f>'Zins- u. Tilgungs-Plan'!W29</f>
        <v>0</v>
      </c>
      <c r="X56" s="27">
        <f>'Zins- u. Tilgungs-Plan'!X29</f>
        <v>0</v>
      </c>
      <c r="Y56" s="104">
        <f>'Zins- u. Tilgungs-Plan'!Y29</f>
        <v>0</v>
      </c>
    </row>
    <row r="57" spans="1:25" ht="12.75" customHeight="1">
      <c r="A57" s="21" t="s">
        <v>189</v>
      </c>
      <c r="B57" s="40">
        <f>'Zins- u. Tilgungs-Plan'!B38</f>
        <v>0</v>
      </c>
      <c r="C57" s="40">
        <f>'Zins- u. Tilgungs-Plan'!C38</f>
        <v>0</v>
      </c>
      <c r="D57" s="40">
        <f>'Zins- u. Tilgungs-Plan'!D38</f>
        <v>0</v>
      </c>
      <c r="E57" s="40">
        <f>'Zins- u. Tilgungs-Plan'!E38</f>
        <v>0</v>
      </c>
      <c r="F57" s="40">
        <f>'Zins- u. Tilgungs-Plan'!F38</f>
        <v>0</v>
      </c>
      <c r="G57" s="40">
        <f>'Zins- u. Tilgungs-Plan'!G38</f>
        <v>0</v>
      </c>
      <c r="H57" s="40">
        <f>'Zins- u. Tilgungs-Plan'!H38</f>
        <v>0</v>
      </c>
      <c r="I57" s="40">
        <f>'Zins- u. Tilgungs-Plan'!I38</f>
        <v>0</v>
      </c>
      <c r="J57" s="40">
        <f>'Zins- u. Tilgungs-Plan'!J38</f>
        <v>0</v>
      </c>
      <c r="K57" s="40">
        <f>'Zins- u. Tilgungs-Plan'!K38</f>
        <v>0</v>
      </c>
      <c r="L57" s="40">
        <f>'Zins- u. Tilgungs-Plan'!L38</f>
        <v>0</v>
      </c>
      <c r="M57" s="41">
        <f>'Zins- u. Tilgungs-Plan'!M38</f>
        <v>0</v>
      </c>
      <c r="N57" s="40">
        <f>'Zins- u. Tilgungs-Plan'!N38</f>
        <v>0</v>
      </c>
      <c r="O57" s="40">
        <f>'Zins- u. Tilgungs-Plan'!O38</f>
        <v>0</v>
      </c>
      <c r="P57" s="40">
        <f>'Zins- u. Tilgungs-Plan'!P38</f>
        <v>0</v>
      </c>
      <c r="Q57" s="41">
        <f>'Zins- u. Tilgungs-Plan'!Q38</f>
        <v>0</v>
      </c>
      <c r="R57" s="40">
        <f>'Zins- u. Tilgungs-Plan'!R38</f>
        <v>0</v>
      </c>
      <c r="S57" s="40">
        <f>'Zins- u. Tilgungs-Plan'!S38</f>
        <v>0</v>
      </c>
      <c r="T57" s="40">
        <f>'Zins- u. Tilgungs-Plan'!T38</f>
        <v>0</v>
      </c>
      <c r="U57" s="41">
        <f>'Zins- u. Tilgungs-Plan'!U38</f>
        <v>0</v>
      </c>
      <c r="V57" s="40">
        <f>'Zins- u. Tilgungs-Plan'!V38</f>
        <v>0</v>
      </c>
      <c r="W57" s="41">
        <f>'Zins- u. Tilgungs-Plan'!W38</f>
        <v>0</v>
      </c>
      <c r="X57" s="40">
        <f>'Zins- u. Tilgungs-Plan'!X38</f>
        <v>0</v>
      </c>
      <c r="Y57" s="41">
        <f>'Zins- u. Tilgungs-Plan'!Y38</f>
        <v>0</v>
      </c>
    </row>
    <row r="58" spans="1:25" ht="12.75" customHeight="1">
      <c r="A58" s="118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1"/>
      <c r="N58" s="120"/>
      <c r="O58" s="120"/>
      <c r="P58" s="120"/>
      <c r="Q58" s="121"/>
      <c r="R58" s="120"/>
      <c r="S58" s="120"/>
      <c r="T58" s="120"/>
      <c r="U58" s="121"/>
      <c r="V58" s="120"/>
      <c r="W58" s="121"/>
      <c r="X58" s="120"/>
      <c r="Y58" s="121"/>
    </row>
    <row r="59" spans="1:25" ht="12.75" customHeight="1" thickBot="1">
      <c r="A59" s="122" t="s">
        <v>190</v>
      </c>
      <c r="B59" s="127">
        <f>SUM(B52:B56)-B57</f>
        <v>0</v>
      </c>
      <c r="C59" s="127">
        <f aca="true" t="shared" si="6" ref="C59:Y59">SUM(C52:C56)-C57</f>
        <v>0</v>
      </c>
      <c r="D59" s="127">
        <f t="shared" si="6"/>
        <v>0</v>
      </c>
      <c r="E59" s="127">
        <f t="shared" si="6"/>
        <v>0</v>
      </c>
      <c r="F59" s="128">
        <f t="shared" si="6"/>
        <v>0</v>
      </c>
      <c r="G59" s="127">
        <f t="shared" si="6"/>
        <v>0</v>
      </c>
      <c r="H59" s="127">
        <f t="shared" si="6"/>
        <v>0</v>
      </c>
      <c r="I59" s="127">
        <f t="shared" si="6"/>
        <v>0</v>
      </c>
      <c r="J59" s="127">
        <f t="shared" si="6"/>
        <v>0</v>
      </c>
      <c r="K59" s="127">
        <f t="shared" si="6"/>
        <v>0</v>
      </c>
      <c r="L59" s="127">
        <f t="shared" si="6"/>
        <v>0</v>
      </c>
      <c r="M59" s="129">
        <f t="shared" si="6"/>
        <v>0</v>
      </c>
      <c r="N59" s="127">
        <f t="shared" si="6"/>
        <v>0</v>
      </c>
      <c r="O59" s="127">
        <f t="shared" si="6"/>
        <v>0</v>
      </c>
      <c r="P59" s="127">
        <f t="shared" si="6"/>
        <v>0</v>
      </c>
      <c r="Q59" s="129">
        <f t="shared" si="6"/>
        <v>0</v>
      </c>
      <c r="R59" s="127">
        <f t="shared" si="6"/>
        <v>0</v>
      </c>
      <c r="S59" s="127">
        <f t="shared" si="6"/>
        <v>0</v>
      </c>
      <c r="T59" s="127">
        <f t="shared" si="6"/>
        <v>0</v>
      </c>
      <c r="U59" s="129">
        <f t="shared" si="6"/>
        <v>0</v>
      </c>
      <c r="V59" s="127">
        <f t="shared" si="6"/>
        <v>0</v>
      </c>
      <c r="W59" s="129">
        <f t="shared" si="6"/>
        <v>0</v>
      </c>
      <c r="X59" s="127">
        <f t="shared" si="6"/>
        <v>0</v>
      </c>
      <c r="Y59" s="129">
        <f t="shared" si="6"/>
        <v>0</v>
      </c>
    </row>
    <row r="60" spans="1:25" ht="12.75" customHeight="1">
      <c r="A60" s="21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5"/>
      <c r="N60" s="63"/>
      <c r="O60" s="63"/>
      <c r="P60" s="63"/>
      <c r="Q60" s="65"/>
      <c r="R60" s="63"/>
      <c r="S60" s="63"/>
      <c r="T60" s="63"/>
      <c r="U60" s="65"/>
      <c r="V60" s="63"/>
      <c r="W60" s="65"/>
      <c r="X60" s="63"/>
      <c r="Y60" s="65"/>
    </row>
    <row r="61" spans="1:25" ht="12.75" customHeight="1">
      <c r="A61" s="118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1"/>
      <c r="N61" s="120"/>
      <c r="O61" s="120"/>
      <c r="P61" s="120"/>
      <c r="Q61" s="121"/>
      <c r="R61" s="120"/>
      <c r="S61" s="120"/>
      <c r="T61" s="120"/>
      <c r="U61" s="121"/>
      <c r="V61" s="120"/>
      <c r="W61" s="121"/>
      <c r="X61" s="120"/>
      <c r="Y61" s="121"/>
    </row>
    <row r="62" spans="1:25" ht="12.75" customHeight="1" thickBot="1">
      <c r="A62" s="126" t="s">
        <v>130</v>
      </c>
      <c r="B62" s="127"/>
      <c r="C62" s="127">
        <f>B66</f>
        <v>0</v>
      </c>
      <c r="D62" s="127">
        <f>C66</f>
        <v>0</v>
      </c>
      <c r="E62" s="127">
        <f aca="true" t="shared" si="7" ref="E62:Y62">D66</f>
        <v>0</v>
      </c>
      <c r="F62" s="128">
        <f t="shared" si="7"/>
        <v>0</v>
      </c>
      <c r="G62" s="127">
        <f t="shared" si="7"/>
        <v>0</v>
      </c>
      <c r="H62" s="127">
        <f t="shared" si="7"/>
        <v>0</v>
      </c>
      <c r="I62" s="127">
        <f t="shared" si="7"/>
        <v>0</v>
      </c>
      <c r="J62" s="127">
        <f t="shared" si="7"/>
        <v>0</v>
      </c>
      <c r="K62" s="127">
        <f t="shared" si="7"/>
        <v>0</v>
      </c>
      <c r="L62" s="127">
        <f t="shared" si="7"/>
        <v>0</v>
      </c>
      <c r="M62" s="129">
        <f t="shared" si="7"/>
        <v>0</v>
      </c>
      <c r="N62" s="127">
        <f t="shared" si="7"/>
        <v>0</v>
      </c>
      <c r="O62" s="127">
        <f t="shared" si="7"/>
        <v>0</v>
      </c>
      <c r="P62" s="127">
        <f t="shared" si="7"/>
        <v>0</v>
      </c>
      <c r="Q62" s="129">
        <f t="shared" si="7"/>
        <v>0</v>
      </c>
      <c r="R62" s="127">
        <f t="shared" si="7"/>
        <v>0</v>
      </c>
      <c r="S62" s="127">
        <f t="shared" si="7"/>
        <v>0</v>
      </c>
      <c r="T62" s="127">
        <f t="shared" si="7"/>
        <v>0</v>
      </c>
      <c r="U62" s="129">
        <f t="shared" si="7"/>
        <v>0</v>
      </c>
      <c r="V62" s="127">
        <f t="shared" si="7"/>
        <v>0</v>
      </c>
      <c r="W62" s="129">
        <f t="shared" si="7"/>
        <v>0</v>
      </c>
      <c r="X62" s="127">
        <f t="shared" si="7"/>
        <v>0</v>
      </c>
      <c r="Y62" s="129">
        <f t="shared" si="7"/>
        <v>0</v>
      </c>
    </row>
    <row r="63" spans="1:25" ht="12.75" customHeight="1">
      <c r="A63" s="118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1"/>
      <c r="N63" s="120"/>
      <c r="O63" s="120"/>
      <c r="P63" s="120"/>
      <c r="Q63" s="121"/>
      <c r="R63" s="120"/>
      <c r="S63" s="120"/>
      <c r="T63" s="120"/>
      <c r="U63" s="121"/>
      <c r="V63" s="120"/>
      <c r="W63" s="121"/>
      <c r="X63" s="120"/>
      <c r="Y63" s="121"/>
    </row>
    <row r="64" spans="1:25" ht="12.75" customHeight="1" thickBot="1">
      <c r="A64" s="126" t="s">
        <v>99</v>
      </c>
      <c r="B64" s="127">
        <f>B50+B59</f>
        <v>0</v>
      </c>
      <c r="C64" s="127">
        <f aca="true" t="shared" si="8" ref="C64:Y64">C50+C59</f>
        <v>0</v>
      </c>
      <c r="D64" s="265">
        <f t="shared" si="8"/>
        <v>0</v>
      </c>
      <c r="E64" s="127">
        <f t="shared" si="8"/>
        <v>0</v>
      </c>
      <c r="F64" s="128">
        <f t="shared" si="8"/>
        <v>0</v>
      </c>
      <c r="G64" s="127">
        <f t="shared" si="8"/>
        <v>0</v>
      </c>
      <c r="H64" s="127">
        <f t="shared" si="8"/>
        <v>0</v>
      </c>
      <c r="I64" s="127">
        <f t="shared" si="8"/>
        <v>0</v>
      </c>
      <c r="J64" s="127">
        <f t="shared" si="8"/>
        <v>0</v>
      </c>
      <c r="K64" s="127">
        <f t="shared" si="8"/>
        <v>0</v>
      </c>
      <c r="L64" s="127">
        <f t="shared" si="8"/>
        <v>0</v>
      </c>
      <c r="M64" s="129">
        <f t="shared" si="8"/>
        <v>0</v>
      </c>
      <c r="N64" s="127">
        <f t="shared" si="8"/>
        <v>0</v>
      </c>
      <c r="O64" s="127">
        <f t="shared" si="8"/>
        <v>0</v>
      </c>
      <c r="P64" s="127">
        <f t="shared" si="8"/>
        <v>0</v>
      </c>
      <c r="Q64" s="129">
        <f t="shared" si="8"/>
        <v>0</v>
      </c>
      <c r="R64" s="127">
        <f t="shared" si="8"/>
        <v>0</v>
      </c>
      <c r="S64" s="127">
        <f t="shared" si="8"/>
        <v>0</v>
      </c>
      <c r="T64" s="127">
        <f t="shared" si="8"/>
        <v>0</v>
      </c>
      <c r="U64" s="129">
        <f t="shared" si="8"/>
        <v>0</v>
      </c>
      <c r="V64" s="127">
        <f t="shared" si="8"/>
        <v>0</v>
      </c>
      <c r="W64" s="129">
        <f t="shared" si="8"/>
        <v>0</v>
      </c>
      <c r="X64" s="127">
        <f t="shared" si="8"/>
        <v>0</v>
      </c>
      <c r="Y64" s="129">
        <f t="shared" si="8"/>
        <v>0</v>
      </c>
    </row>
    <row r="65" spans="1:25" ht="12.75" customHeight="1">
      <c r="A65" s="118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1"/>
      <c r="N65" s="120"/>
      <c r="O65" s="120"/>
      <c r="P65" s="120"/>
      <c r="Q65" s="121"/>
      <c r="R65" s="120"/>
      <c r="S65" s="120"/>
      <c r="T65" s="120"/>
      <c r="U65" s="121"/>
      <c r="V65" s="120"/>
      <c r="W65" s="121"/>
      <c r="X65" s="120"/>
      <c r="Y65" s="121"/>
    </row>
    <row r="66" spans="1:25" ht="12.75" customHeight="1" thickBot="1">
      <c r="A66" s="126" t="s">
        <v>131</v>
      </c>
      <c r="B66" s="127">
        <f>B64</f>
        <v>0</v>
      </c>
      <c r="C66" s="127">
        <f>B66+C64</f>
        <v>0</v>
      </c>
      <c r="D66" s="127">
        <f>C66+D64</f>
        <v>0</v>
      </c>
      <c r="E66" s="127">
        <f>D66+E64</f>
        <v>0</v>
      </c>
      <c r="F66" s="128">
        <f>E66+F64</f>
        <v>0</v>
      </c>
      <c r="G66" s="127">
        <f aca="true" t="shared" si="9" ref="G66:Y66">F66+G64</f>
        <v>0</v>
      </c>
      <c r="H66" s="127">
        <f t="shared" si="9"/>
        <v>0</v>
      </c>
      <c r="I66" s="127">
        <f t="shared" si="9"/>
        <v>0</v>
      </c>
      <c r="J66" s="127">
        <f t="shared" si="9"/>
        <v>0</v>
      </c>
      <c r="K66" s="127">
        <f t="shared" si="9"/>
        <v>0</v>
      </c>
      <c r="L66" s="127">
        <f t="shared" si="9"/>
        <v>0</v>
      </c>
      <c r="M66" s="129">
        <f t="shared" si="9"/>
        <v>0</v>
      </c>
      <c r="N66" s="127">
        <f t="shared" si="9"/>
        <v>0</v>
      </c>
      <c r="O66" s="127">
        <f t="shared" si="9"/>
        <v>0</v>
      </c>
      <c r="P66" s="127">
        <f t="shared" si="9"/>
        <v>0</v>
      </c>
      <c r="Q66" s="129">
        <f t="shared" si="9"/>
        <v>0</v>
      </c>
      <c r="R66" s="127">
        <f t="shared" si="9"/>
        <v>0</v>
      </c>
      <c r="S66" s="127">
        <f t="shared" si="9"/>
        <v>0</v>
      </c>
      <c r="T66" s="127">
        <f t="shared" si="9"/>
        <v>0</v>
      </c>
      <c r="U66" s="129">
        <f t="shared" si="9"/>
        <v>0</v>
      </c>
      <c r="V66" s="127">
        <f t="shared" si="9"/>
        <v>0</v>
      </c>
      <c r="W66" s="129">
        <f t="shared" si="9"/>
        <v>0</v>
      </c>
      <c r="X66" s="127">
        <f t="shared" si="9"/>
        <v>0</v>
      </c>
      <c r="Y66" s="129">
        <f t="shared" si="9"/>
        <v>0</v>
      </c>
    </row>
    <row r="67" spans="1:25" ht="12.75" customHeight="1">
      <c r="A67" s="269" t="s">
        <v>129</v>
      </c>
      <c r="B67" s="266">
        <f>SUM(B50:Y50)+SUM(B59:Y59)-Y66</f>
        <v>0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12.75" customHeight="1">
      <c r="A68" s="72" t="s">
        <v>101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2.75" customHeight="1">
      <c r="A69" s="71" t="s">
        <v>114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12.75" customHeight="1">
      <c r="A70" s="71" t="s">
        <v>112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12.75" customHeight="1">
      <c r="A71" s="71" t="s">
        <v>184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12.75" customHeight="1">
      <c r="A72" s="71" t="s">
        <v>115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2:25" ht="12.7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2:25" ht="12.75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2:25" ht="12.7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2:25" ht="12.7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2:25" ht="12.7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2:25" ht="12.7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2:25" ht="12.7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2:25" ht="12.75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</sheetData>
  <sheetProtection/>
  <printOptions horizontalCentered="1" verticalCentered="1"/>
  <pageMargins left="0.1968503937007874" right="0.1968503937007874" top="1.34" bottom="0.49" header="0.87" footer="0.24"/>
  <pageSetup fitToHeight="1" fitToWidth="1" orientation="landscape" paperSize="9" r:id="rId1"/>
  <headerFooter alignWithMargins="0">
    <oddHeader>&amp;L&amp;"Arial,Fett"Liquiditätsplanung (Detailplan)&amp;"Arial,Standard"
Gründungsvorhaben:
Team ID:&amp;R&amp;"Arial,Fett"start2grow 2016</oddHeader>
    <oddFooter>&amp;L&amp;"Arial,Standard"&amp;8Unverbindliche Vorlage. Aufbau, Beschriftungen und Formeln sind im Einzelfall vollständig zu prüfen und ggf. zu ändern.&amp;R&amp;"Arial,Standard"&amp;8info@start2grow.de
Mit freundlicher Unterstützung der WIECON AG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pane xSplit="1" ySplit="1" topLeftCell="C2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F11" sqref="F11"/>
    </sheetView>
  </sheetViews>
  <sheetFormatPr defaultColWidth="11.421875" defaultRowHeight="12.75"/>
  <cols>
    <col min="1" max="1" width="34.7109375" style="9" bestFit="1" customWidth="1"/>
    <col min="2" max="2" width="9.28125" style="9" customWidth="1"/>
    <col min="3" max="3" width="6.421875" style="9" customWidth="1"/>
    <col min="4" max="4" width="8.28125" style="9" customWidth="1"/>
    <col min="5" max="5" width="6.421875" style="9" customWidth="1"/>
    <col min="6" max="6" width="9.7109375" style="9" customWidth="1"/>
    <col min="7" max="7" width="6.421875" style="9" customWidth="1"/>
    <col min="8" max="8" width="10.421875" style="9" customWidth="1"/>
    <col min="9" max="9" width="6.8515625" style="9" customWidth="1"/>
    <col min="10" max="10" width="9.7109375" style="9" customWidth="1"/>
    <col min="11" max="11" width="6.8515625" style="9" customWidth="1"/>
    <col min="12" max="16384" width="11.421875" style="9" customWidth="1"/>
  </cols>
  <sheetData>
    <row r="1" spans="1:11" ht="12.75" thickBot="1">
      <c r="A1" s="130" t="s">
        <v>0</v>
      </c>
      <c r="B1" s="289" t="str">
        <f>'Invest.- u. AfA-Plan'!$G$1</f>
        <v>1. Jahr</v>
      </c>
      <c r="C1" s="288"/>
      <c r="D1" s="289" t="str">
        <f>'Invest.- u. AfA-Plan'!$O$1</f>
        <v>2. Jahr</v>
      </c>
      <c r="E1" s="288"/>
      <c r="F1" s="289" t="str">
        <f>'Invest.- u. AfA-Plan'!$S$1</f>
        <v>3. Jahr</v>
      </c>
      <c r="G1" s="288"/>
      <c r="H1" s="289" t="str">
        <f>'Invest.- u. AfA-Plan'!$V$1</f>
        <v>4. Jahr</v>
      </c>
      <c r="I1" s="288"/>
      <c r="J1" s="289" t="str">
        <f>'Invest.- u. AfA-Plan'!$X$1</f>
        <v>5. Jahr</v>
      </c>
      <c r="K1" s="288"/>
    </row>
    <row r="2" spans="1:11" ht="12">
      <c r="A2" s="21" t="s">
        <v>89</v>
      </c>
      <c r="B2" s="68"/>
      <c r="C2" s="77"/>
      <c r="D2" s="68"/>
      <c r="E2" s="77"/>
      <c r="F2" s="68"/>
      <c r="G2" s="77"/>
      <c r="H2" s="68"/>
      <c r="I2" s="77"/>
      <c r="J2" s="68"/>
      <c r="K2" s="77"/>
    </row>
    <row r="3" spans="1:11" ht="12">
      <c r="A3" s="22" t="s">
        <v>12</v>
      </c>
      <c r="B3" s="69">
        <f>SUM('Liquiditätsplanung Detail'!B4:M4)</f>
        <v>0</v>
      </c>
      <c r="C3" s="74"/>
      <c r="D3" s="69">
        <f>SUM('Liquiditätsplanung Detail'!N4:Q4)</f>
        <v>0</v>
      </c>
      <c r="E3" s="74"/>
      <c r="F3" s="69">
        <f>SUM('Liquiditätsplanung Detail'!R4:U4)</f>
        <v>0</v>
      </c>
      <c r="G3" s="74"/>
      <c r="H3" s="69">
        <f>SUM('Liquiditätsplanung Detail'!V4:W4)</f>
        <v>0</v>
      </c>
      <c r="I3" s="74"/>
      <c r="J3" s="69">
        <f>SUM('Liquiditätsplanung Detail'!X4:Y4)</f>
        <v>0</v>
      </c>
      <c r="K3" s="74"/>
    </row>
    <row r="4" spans="1:11" ht="12">
      <c r="A4" s="22" t="s">
        <v>64</v>
      </c>
      <c r="B4" s="69">
        <f>SUM('Liquiditätsplanung Detail'!B19:M19)</f>
        <v>0</v>
      </c>
      <c r="C4" s="74"/>
      <c r="D4" s="69">
        <f>SUM('Liquiditätsplanung Detail'!N19:Q19)</f>
        <v>0</v>
      </c>
      <c r="E4" s="74"/>
      <c r="F4" s="69">
        <f>SUM('Liquiditätsplanung Detail'!R19:U19)</f>
        <v>0</v>
      </c>
      <c r="G4" s="74"/>
      <c r="H4" s="69">
        <f>SUM('Liquiditätsplanung Detail'!V19:W19)</f>
        <v>0</v>
      </c>
      <c r="I4" s="74"/>
      <c r="J4" s="69">
        <f>SUM('Liquiditätsplanung Detail'!X19:Y19)</f>
        <v>0</v>
      </c>
      <c r="K4" s="74"/>
    </row>
    <row r="5" spans="1:11" ht="12">
      <c r="A5" s="59" t="s">
        <v>90</v>
      </c>
      <c r="B5" s="67"/>
      <c r="C5" s="73"/>
      <c r="D5" s="67"/>
      <c r="E5" s="73"/>
      <c r="F5" s="67"/>
      <c r="G5" s="73"/>
      <c r="H5" s="67"/>
      <c r="I5" s="73"/>
      <c r="J5" s="67"/>
      <c r="K5" s="73"/>
    </row>
    <row r="6" spans="1:11" ht="12">
      <c r="A6" s="22" t="s">
        <v>65</v>
      </c>
      <c r="B6" s="69">
        <f>SUM('Liquiditätsplanung Detail'!B21:M21)</f>
        <v>0</v>
      </c>
      <c r="C6" s="74"/>
      <c r="D6" s="69">
        <f>SUM('Liquiditätsplanung Detail'!N21:Q21)</f>
        <v>0</v>
      </c>
      <c r="E6" s="74"/>
      <c r="F6" s="69">
        <f>SUM('Liquiditätsplanung Detail'!R21:U21)</f>
        <v>0</v>
      </c>
      <c r="G6" s="74"/>
      <c r="H6" s="69">
        <f>SUM('Liquiditätsplanung Detail'!V21:W21)</f>
        <v>0</v>
      </c>
      <c r="I6" s="74"/>
      <c r="J6" s="69">
        <f>SUM('Liquiditätsplanung Detail'!X21:Y21)</f>
        <v>0</v>
      </c>
      <c r="K6" s="74"/>
    </row>
    <row r="7" spans="1:11" ht="12">
      <c r="A7" s="22" t="s">
        <v>69</v>
      </c>
      <c r="B7" s="69">
        <f>SUM('Liquiditätsplanung Detail'!B32:M32)</f>
        <v>0</v>
      </c>
      <c r="C7" s="74"/>
      <c r="D7" s="69">
        <f>SUM('Liquiditätsplanung Detail'!N32:Q32)</f>
        <v>0</v>
      </c>
      <c r="E7" s="74"/>
      <c r="F7" s="69">
        <f>SUM('Liquiditätsplanung Detail'!R32:U32)</f>
        <v>0</v>
      </c>
      <c r="G7" s="74"/>
      <c r="H7" s="69">
        <f>SUM('Liquiditätsplanung Detail'!V32:W32)</f>
        <v>0</v>
      </c>
      <c r="I7" s="74"/>
      <c r="J7" s="69">
        <f>SUM('Liquiditätsplanung Detail'!X32:Y32)</f>
        <v>0</v>
      </c>
      <c r="K7" s="74"/>
    </row>
    <row r="8" spans="1:11" ht="12">
      <c r="A8" s="22" t="s">
        <v>71</v>
      </c>
      <c r="B8" s="69">
        <f>SUM('Liquiditätsplanung Detail'!B33:M33)</f>
        <v>0</v>
      </c>
      <c r="C8" s="74"/>
      <c r="D8" s="69">
        <f>SUM('Liquiditätsplanung Detail'!N33:Q33)</f>
        <v>0</v>
      </c>
      <c r="E8" s="74"/>
      <c r="F8" s="69">
        <f>SUM('Liquiditätsplanung Detail'!R33:U33)</f>
        <v>0</v>
      </c>
      <c r="G8" s="74"/>
      <c r="H8" s="69">
        <f>SUM('Liquiditätsplanung Detail'!V33:W33)</f>
        <v>0</v>
      </c>
      <c r="I8" s="74"/>
      <c r="J8" s="69">
        <f>SUM('Liquiditätsplanung Detail'!X33:Y33)</f>
        <v>0</v>
      </c>
      <c r="K8" s="74"/>
    </row>
    <row r="9" spans="1:11" ht="12">
      <c r="A9" s="22" t="s">
        <v>23</v>
      </c>
      <c r="B9" s="69">
        <f>SUM('Liquiditätsplanung Detail'!B40:M40)</f>
        <v>0</v>
      </c>
      <c r="C9" s="74"/>
      <c r="D9" s="69">
        <f>SUM('Liquiditätsplanung Detail'!N40:Q40)</f>
        <v>0</v>
      </c>
      <c r="E9" s="74"/>
      <c r="F9" s="69">
        <f>SUM('Liquiditätsplanung Detail'!R40:U40)</f>
        <v>0</v>
      </c>
      <c r="G9" s="74"/>
      <c r="H9" s="69">
        <f>SUM('Liquiditätsplanung Detail'!V40:W40)</f>
        <v>0</v>
      </c>
      <c r="I9" s="74"/>
      <c r="J9" s="69">
        <f>SUM('Liquiditätsplanung Detail'!X40:Y40)</f>
        <v>0</v>
      </c>
      <c r="K9" s="74"/>
    </row>
    <row r="10" spans="1:11" ht="12">
      <c r="A10" s="22" t="s">
        <v>100</v>
      </c>
      <c r="B10" s="69">
        <f>SUM('Liquiditätsplanung Detail'!B41:M41)</f>
        <v>0</v>
      </c>
      <c r="C10" s="74"/>
      <c r="D10" s="69">
        <f>SUM('Liquiditätsplanung Detail'!N41:Q41)</f>
        <v>0</v>
      </c>
      <c r="E10" s="74"/>
      <c r="F10" s="69">
        <f>SUM('Liquiditätsplanung Detail'!R41:U41)</f>
        <v>0</v>
      </c>
      <c r="G10" s="74"/>
      <c r="H10" s="69">
        <f>SUM('Liquiditätsplanung Detail'!V41:W41)</f>
        <v>0</v>
      </c>
      <c r="I10" s="74"/>
      <c r="J10" s="69">
        <f>SUM('Liquiditätsplanung Detail'!X41:Y41)</f>
        <v>0</v>
      </c>
      <c r="K10" s="74"/>
    </row>
    <row r="11" spans="1:11" ht="12">
      <c r="A11" s="22" t="s">
        <v>210</v>
      </c>
      <c r="B11" s="69">
        <f>SUM('Liquiditätsplanung Detail'!B42:M42)</f>
        <v>0</v>
      </c>
      <c r="C11" s="74"/>
      <c r="D11" s="69">
        <f>SUM('Liquiditätsplanung Detail'!N42:Q42)</f>
        <v>0</v>
      </c>
      <c r="E11" s="74"/>
      <c r="F11" s="69">
        <f>SUM('Liquiditätsplanung Detail'!R42:U42)</f>
        <v>0</v>
      </c>
      <c r="G11" s="74"/>
      <c r="H11" s="69">
        <f>SUM('Liquiditätsplanung Detail'!V42:W42)</f>
        <v>0</v>
      </c>
      <c r="I11" s="74"/>
      <c r="J11" s="69">
        <f>SUM('Liquiditätsplanung Detail'!X42:Y42)</f>
        <v>0</v>
      </c>
      <c r="K11" s="74"/>
    </row>
    <row r="12" spans="1:11" ht="12">
      <c r="A12" s="22" t="s">
        <v>181</v>
      </c>
      <c r="B12" s="69">
        <f>SUM('Liquiditätsplanung Detail'!B43:M43)</f>
        <v>0</v>
      </c>
      <c r="C12" s="74"/>
      <c r="D12" s="69">
        <f>SUM('Liquiditätsplanung Detail'!N43:Q43)</f>
        <v>0</v>
      </c>
      <c r="E12" s="74"/>
      <c r="F12" s="69">
        <f>SUM('Liquiditätsplanung Detail'!R43:U43)</f>
        <v>0</v>
      </c>
      <c r="G12" s="74"/>
      <c r="H12" s="69">
        <f>SUM('Liquiditätsplanung Detail'!V43:W43)</f>
        <v>0</v>
      </c>
      <c r="I12" s="74"/>
      <c r="J12" s="69">
        <f>SUM('Liquiditätsplanung Detail'!X43:Y43)</f>
        <v>0</v>
      </c>
      <c r="K12" s="74"/>
    </row>
    <row r="13" spans="1:11" ht="12">
      <c r="A13" s="22" t="s">
        <v>94</v>
      </c>
      <c r="B13" s="69">
        <f>SUM('Liquiditätsplanung Detail'!B44:M44)</f>
        <v>0</v>
      </c>
      <c r="C13" s="74"/>
      <c r="D13" s="69">
        <f>SUM('Liquiditätsplanung Detail'!N44:Q44)</f>
        <v>0</v>
      </c>
      <c r="E13" s="74"/>
      <c r="F13" s="69">
        <f>SUM('Liquiditätsplanung Detail'!R44:U44)</f>
        <v>0</v>
      </c>
      <c r="G13" s="74"/>
      <c r="H13" s="69">
        <f>SUM('Liquiditätsplanung Detail'!V44:W44)</f>
        <v>0</v>
      </c>
      <c r="I13" s="74"/>
      <c r="J13" s="69">
        <f>SUM('Liquiditätsplanung Detail'!X44:Y44)</f>
        <v>0</v>
      </c>
      <c r="K13" s="74"/>
    </row>
    <row r="14" spans="1:11" ht="12">
      <c r="A14" s="22" t="s">
        <v>24</v>
      </c>
      <c r="B14" s="69">
        <f>SUM('Liquiditätsplanung Detail'!B45:M45)</f>
        <v>0</v>
      </c>
      <c r="C14" s="74"/>
      <c r="D14" s="69">
        <f>SUM('Liquiditätsplanung Detail'!N45:Q45)</f>
        <v>0</v>
      </c>
      <c r="E14" s="74"/>
      <c r="F14" s="69">
        <f>SUM('Liquiditätsplanung Detail'!R45:U45)</f>
        <v>0</v>
      </c>
      <c r="G14" s="74"/>
      <c r="H14" s="69">
        <f>SUM('Liquiditätsplanung Detail'!V45:W45)</f>
        <v>0</v>
      </c>
      <c r="I14" s="74"/>
      <c r="J14" s="69">
        <f>SUM('Liquiditätsplanung Detail'!X45:Y45)</f>
        <v>0</v>
      </c>
      <c r="K14" s="74"/>
    </row>
    <row r="15" spans="1:11" ht="12">
      <c r="A15" s="59"/>
      <c r="B15" s="66"/>
      <c r="C15" s="75"/>
      <c r="D15" s="66"/>
      <c r="E15" s="75"/>
      <c r="F15" s="66"/>
      <c r="G15" s="75"/>
      <c r="H15" s="66"/>
      <c r="I15" s="75"/>
      <c r="J15" s="66"/>
      <c r="K15" s="75"/>
    </row>
    <row r="16" spans="1:11" ht="12">
      <c r="A16" s="21" t="s">
        <v>95</v>
      </c>
      <c r="B16" s="70">
        <f>SUM(B3:B4)</f>
        <v>0</v>
      </c>
      <c r="C16" s="76"/>
      <c r="D16" s="70">
        <f>SUM(D3:D4)</f>
        <v>0</v>
      </c>
      <c r="E16" s="76"/>
      <c r="F16" s="70">
        <f>SUM(F3:F4)</f>
        <v>0</v>
      </c>
      <c r="G16" s="76"/>
      <c r="H16" s="70">
        <f>SUM(H3:H4)</f>
        <v>0</v>
      </c>
      <c r="I16" s="76"/>
      <c r="J16" s="70">
        <f>SUM(J3:J4)</f>
        <v>0</v>
      </c>
      <c r="K16" s="76"/>
    </row>
    <row r="17" spans="1:11" ht="12">
      <c r="A17" s="21" t="s">
        <v>96</v>
      </c>
      <c r="B17" s="70">
        <f>SUM(B6:B14)</f>
        <v>0</v>
      </c>
      <c r="C17" s="76"/>
      <c r="D17" s="70">
        <f>SUM(D6:D14)</f>
        <v>0</v>
      </c>
      <c r="E17" s="76"/>
      <c r="F17" s="70">
        <f>SUM(F6:F14)</f>
        <v>0</v>
      </c>
      <c r="G17" s="76"/>
      <c r="H17" s="70">
        <f>SUM(H6:H14)</f>
        <v>0</v>
      </c>
      <c r="I17" s="76"/>
      <c r="J17" s="70">
        <f>SUM(J6:J14)</f>
        <v>0</v>
      </c>
      <c r="K17" s="76"/>
    </row>
    <row r="18" spans="1:11" ht="12">
      <c r="A18" s="118"/>
      <c r="B18" s="131"/>
      <c r="C18" s="132"/>
      <c r="D18" s="131"/>
      <c r="E18" s="132"/>
      <c r="F18" s="131"/>
      <c r="G18" s="132"/>
      <c r="H18" s="131"/>
      <c r="I18" s="132"/>
      <c r="J18" s="131"/>
      <c r="K18" s="132"/>
    </row>
    <row r="19" spans="1:11" ht="12">
      <c r="A19" s="122" t="s">
        <v>185</v>
      </c>
      <c r="B19" s="133">
        <f>B16-B17</f>
        <v>0</v>
      </c>
      <c r="C19" s="134"/>
      <c r="D19" s="133">
        <f>D16-D17</f>
        <v>0</v>
      </c>
      <c r="E19" s="134"/>
      <c r="F19" s="133">
        <f>F16-F17</f>
        <v>0</v>
      </c>
      <c r="G19" s="134"/>
      <c r="H19" s="133">
        <f>H16-H17</f>
        <v>0</v>
      </c>
      <c r="I19" s="134"/>
      <c r="J19" s="133">
        <f>J16-J17</f>
        <v>0</v>
      </c>
      <c r="K19" s="134"/>
    </row>
    <row r="20" spans="1:11" ht="12">
      <c r="A20" s="59" t="s">
        <v>97</v>
      </c>
      <c r="B20" s="70"/>
      <c r="C20" s="76"/>
      <c r="D20" s="70"/>
      <c r="E20" s="76"/>
      <c r="F20" s="70"/>
      <c r="G20" s="76"/>
      <c r="H20" s="70"/>
      <c r="I20" s="76"/>
      <c r="J20" s="70"/>
      <c r="K20" s="76"/>
    </row>
    <row r="21" spans="1:11" ht="12">
      <c r="A21" s="22" t="s">
        <v>127</v>
      </c>
      <c r="B21" s="69">
        <f>SUM('Liquiditätsplanung Detail'!B52:M52)</f>
        <v>0</v>
      </c>
      <c r="C21" s="74"/>
      <c r="D21" s="69">
        <f>SUM('Liquiditätsplanung Detail'!N52:Q52)</f>
        <v>0</v>
      </c>
      <c r="E21" s="74"/>
      <c r="F21" s="69">
        <f>SUM('Liquiditätsplanung Detail'!R52:U52)</f>
        <v>0</v>
      </c>
      <c r="G21" s="74"/>
      <c r="H21" s="69">
        <f>SUM('Liquiditätsplanung Detail'!V52:W52)</f>
        <v>0</v>
      </c>
      <c r="I21" s="74"/>
      <c r="J21" s="69">
        <f>SUM('Liquiditätsplanung Detail'!X52:Y52)</f>
        <v>0</v>
      </c>
      <c r="K21" s="74"/>
    </row>
    <row r="22" spans="1:11" ht="12">
      <c r="A22" s="22" t="s">
        <v>186</v>
      </c>
      <c r="B22" s="69">
        <f>SUM('Liquiditätsplanung Detail'!B53:M53)</f>
        <v>0</v>
      </c>
      <c r="C22" s="74"/>
      <c r="D22" s="69">
        <f>SUM('Liquiditätsplanung Detail'!N53:Q53)</f>
        <v>0</v>
      </c>
      <c r="E22" s="74"/>
      <c r="F22" s="69">
        <f>SUM('Liquiditätsplanung Detail'!R53:U53)</f>
        <v>0</v>
      </c>
      <c r="G22" s="74"/>
      <c r="H22" s="69">
        <f>SUM('Liquiditätsplanung Detail'!V53:W53)</f>
        <v>0</v>
      </c>
      <c r="I22" s="74"/>
      <c r="J22" s="69">
        <f>SUM('Liquiditätsplanung Detail'!X53:Y53)</f>
        <v>0</v>
      </c>
      <c r="K22" s="74"/>
    </row>
    <row r="23" spans="1:11" ht="12">
      <c r="A23" s="22" t="s">
        <v>187</v>
      </c>
      <c r="B23" s="69">
        <f>SUM('Liquiditätsplanung Detail'!B54:M54)</f>
        <v>0</v>
      </c>
      <c r="C23" s="74"/>
      <c r="D23" s="69">
        <f>SUM('Liquiditätsplanung Detail'!N54:Q54)</f>
        <v>0</v>
      </c>
      <c r="E23" s="74"/>
      <c r="F23" s="69">
        <f>SUM('Liquiditätsplanung Detail'!R54:U54)</f>
        <v>0</v>
      </c>
      <c r="G23" s="74"/>
      <c r="H23" s="69">
        <f>SUM('Liquiditätsplanung Detail'!V54:W54)</f>
        <v>0</v>
      </c>
      <c r="I23" s="74"/>
      <c r="J23" s="69">
        <f>SUM('Liquiditätsplanung Detail'!X54:Y54)</f>
        <v>0</v>
      </c>
      <c r="K23" s="74"/>
    </row>
    <row r="24" spans="1:11" ht="12">
      <c r="A24" s="22" t="s">
        <v>26</v>
      </c>
      <c r="B24" s="69">
        <f>SUM('Liquiditätsplanung Detail'!B55:M55)</f>
        <v>0</v>
      </c>
      <c r="C24" s="74"/>
      <c r="D24" s="69">
        <f>SUM('Liquiditätsplanung Detail'!N55:Q55)</f>
        <v>0</v>
      </c>
      <c r="E24" s="74"/>
      <c r="F24" s="69">
        <f>SUM('Liquiditätsplanung Detail'!R55:U55)</f>
        <v>0</v>
      </c>
      <c r="G24" s="74"/>
      <c r="H24" s="69">
        <f>SUM('Liquiditätsplanung Detail'!V55:W55)</f>
        <v>0</v>
      </c>
      <c r="I24" s="74"/>
      <c r="J24" s="69">
        <f>SUM('Liquiditätsplanung Detail'!X55:Y55)</f>
        <v>0</v>
      </c>
      <c r="K24" s="74"/>
    </row>
    <row r="25" spans="1:11" ht="12">
      <c r="A25" s="22" t="s">
        <v>188</v>
      </c>
      <c r="B25" s="69">
        <f>SUM('Liquiditätsplanung Detail'!B56:M56)</f>
        <v>0</v>
      </c>
      <c r="C25" s="74"/>
      <c r="D25" s="69">
        <f>SUM('Liquiditätsplanung Detail'!N56:Q56)</f>
        <v>0</v>
      </c>
      <c r="E25" s="74"/>
      <c r="F25" s="69">
        <f>SUM('Liquiditätsplanung Detail'!R56:U56)</f>
        <v>0</v>
      </c>
      <c r="G25" s="74"/>
      <c r="H25" s="69">
        <f>SUM('Liquiditätsplanung Detail'!V56:W56)</f>
        <v>0</v>
      </c>
      <c r="I25" s="74"/>
      <c r="J25" s="69">
        <f>SUM('Liquiditätsplanung Detail'!X56:Y56)</f>
        <v>0</v>
      </c>
      <c r="K25" s="74"/>
    </row>
    <row r="26" spans="1:11" ht="12">
      <c r="A26" s="22" t="s">
        <v>189</v>
      </c>
      <c r="B26" s="69">
        <f>SUM('Liquiditätsplanung Detail'!B57:M57)</f>
        <v>0</v>
      </c>
      <c r="C26" s="74"/>
      <c r="D26" s="69">
        <f>SUM('Liquiditätsplanung Detail'!N57:Q57)</f>
        <v>0</v>
      </c>
      <c r="E26" s="74"/>
      <c r="F26" s="69">
        <f>SUM('Liquiditätsplanung Detail'!R57:U57)</f>
        <v>0</v>
      </c>
      <c r="G26" s="74"/>
      <c r="H26" s="69">
        <f>SUM('Liquiditätsplanung Detail'!V57:W57)</f>
        <v>0</v>
      </c>
      <c r="I26" s="74"/>
      <c r="J26" s="69">
        <f>SUM('Liquiditätsplanung Detail'!X57:Y57)</f>
        <v>0</v>
      </c>
      <c r="K26" s="74"/>
    </row>
    <row r="27" spans="1:11" ht="12">
      <c r="A27" s="118"/>
      <c r="B27" s="135"/>
      <c r="C27" s="136"/>
      <c r="D27" s="135"/>
      <c r="E27" s="136"/>
      <c r="F27" s="135"/>
      <c r="G27" s="136"/>
      <c r="H27" s="135"/>
      <c r="I27" s="136"/>
      <c r="J27" s="135"/>
      <c r="K27" s="136"/>
    </row>
    <row r="28" spans="1:11" ht="12">
      <c r="A28" s="122" t="s">
        <v>190</v>
      </c>
      <c r="B28" s="137">
        <f>SUM(B21:B25)-B26</f>
        <v>0</v>
      </c>
      <c r="C28" s="138"/>
      <c r="D28" s="137">
        <f>SUM(D21:D25)-D26</f>
        <v>0</v>
      </c>
      <c r="E28" s="138"/>
      <c r="F28" s="137">
        <f>SUM(F21:F25)-F26</f>
        <v>0</v>
      </c>
      <c r="G28" s="138"/>
      <c r="H28" s="137">
        <f>SUM(H21:H25)-H26</f>
        <v>0</v>
      </c>
      <c r="I28" s="138"/>
      <c r="J28" s="137">
        <f>SUM(J21:J25)-J26</f>
        <v>0</v>
      </c>
      <c r="K28" s="138"/>
    </row>
    <row r="29" spans="1:11" ht="12">
      <c r="A29" s="21"/>
      <c r="B29" s="70"/>
      <c r="C29" s="76"/>
      <c r="D29" s="70"/>
      <c r="E29" s="76"/>
      <c r="F29" s="70"/>
      <c r="G29" s="76"/>
      <c r="H29" s="70"/>
      <c r="I29" s="76"/>
      <c r="J29" s="70"/>
      <c r="K29" s="76"/>
    </row>
    <row r="30" spans="1:11" ht="12">
      <c r="A30" s="118"/>
      <c r="B30" s="131"/>
      <c r="C30" s="132"/>
      <c r="D30" s="131"/>
      <c r="E30" s="132"/>
      <c r="F30" s="131"/>
      <c r="G30" s="132"/>
      <c r="H30" s="131"/>
      <c r="I30" s="132"/>
      <c r="J30" s="131"/>
      <c r="K30" s="132"/>
    </row>
    <row r="31" spans="1:11" ht="12.75" thickBot="1">
      <c r="A31" s="126" t="s">
        <v>130</v>
      </c>
      <c r="B31" s="139">
        <f>0</f>
        <v>0</v>
      </c>
      <c r="C31" s="140"/>
      <c r="D31" s="139">
        <f>B35</f>
        <v>0</v>
      </c>
      <c r="E31" s="140"/>
      <c r="F31" s="139">
        <f>D35</f>
        <v>0</v>
      </c>
      <c r="G31" s="140"/>
      <c r="H31" s="139">
        <f>F35</f>
        <v>0</v>
      </c>
      <c r="I31" s="140"/>
      <c r="J31" s="139">
        <f>H35</f>
        <v>0</v>
      </c>
      <c r="K31" s="140"/>
    </row>
    <row r="32" spans="1:11" ht="12">
      <c r="A32" s="118"/>
      <c r="B32" s="131"/>
      <c r="C32" s="132"/>
      <c r="D32" s="131"/>
      <c r="E32" s="132"/>
      <c r="F32" s="131"/>
      <c r="G32" s="132"/>
      <c r="H32" s="131"/>
      <c r="I32" s="132"/>
      <c r="J32" s="131"/>
      <c r="K32" s="132"/>
    </row>
    <row r="33" spans="1:11" ht="12">
      <c r="A33" s="122" t="s">
        <v>99</v>
      </c>
      <c r="B33" s="133">
        <f>B19+B28</f>
        <v>0</v>
      </c>
      <c r="C33" s="134"/>
      <c r="D33" s="133">
        <f>D19+D28</f>
        <v>0</v>
      </c>
      <c r="E33" s="134"/>
      <c r="F33" s="133">
        <f>F19+F28</f>
        <v>0</v>
      </c>
      <c r="G33" s="134"/>
      <c r="H33" s="133">
        <f>H19+H28</f>
        <v>0</v>
      </c>
      <c r="I33" s="134"/>
      <c r="J33" s="133">
        <f>J19+J28</f>
        <v>0</v>
      </c>
      <c r="K33" s="134"/>
    </row>
    <row r="34" spans="1:11" ht="12">
      <c r="A34" s="118"/>
      <c r="B34" s="131"/>
      <c r="C34" s="132"/>
      <c r="D34" s="131"/>
      <c r="E34" s="132"/>
      <c r="F34" s="131"/>
      <c r="G34" s="132"/>
      <c r="H34" s="131"/>
      <c r="I34" s="132"/>
      <c r="J34" s="131"/>
      <c r="K34" s="132"/>
    </row>
    <row r="35" spans="1:11" ht="12.75" thickBot="1">
      <c r="A35" s="126" t="s">
        <v>131</v>
      </c>
      <c r="B35" s="139">
        <f>B33</f>
        <v>0</v>
      </c>
      <c r="C35" s="140"/>
      <c r="D35" s="139">
        <f>B35+D33</f>
        <v>0</v>
      </c>
      <c r="E35" s="140"/>
      <c r="F35" s="139">
        <f>D35+F33</f>
        <v>0</v>
      </c>
      <c r="G35" s="140"/>
      <c r="H35" s="139">
        <f>F35+H33</f>
        <v>0</v>
      </c>
      <c r="I35" s="140"/>
      <c r="J35" s="139">
        <f>H35+J33</f>
        <v>0</v>
      </c>
      <c r="K35" s="140"/>
    </row>
    <row r="36" spans="1:2" ht="12">
      <c r="A36" s="9" t="s">
        <v>128</v>
      </c>
      <c r="B36" s="95">
        <f>J35-SUM(B33:J33)</f>
        <v>0</v>
      </c>
    </row>
    <row r="37" ht="12">
      <c r="A37" s="72" t="s">
        <v>101</v>
      </c>
    </row>
    <row r="38" ht="12">
      <c r="A38" s="71" t="s">
        <v>111</v>
      </c>
    </row>
  </sheetData>
  <sheetProtection/>
  <mergeCells count="5">
    <mergeCell ref="J1:K1"/>
    <mergeCell ref="B1:C1"/>
    <mergeCell ref="D1:E1"/>
    <mergeCell ref="F1:G1"/>
    <mergeCell ref="H1:I1"/>
  </mergeCells>
  <printOptions/>
  <pageMargins left="0.7874015748031497" right="0.3937007874015748" top="1.39" bottom="0.61" header="0.77" footer="0.26"/>
  <pageSetup fitToHeight="1" fitToWidth="1" horizontalDpi="300" verticalDpi="300" orientation="landscape" paperSize="9" scale="95" r:id="rId1"/>
  <headerFooter alignWithMargins="0">
    <oddHeader>&amp;L&amp;"Arial,Fett"Liquiditätsplanung (Übersicht)&amp;"Arial,Standard"
Gründungsvorhaben:
Team ID:&amp;C&amp;"Arial,Standard"&amp;8               &amp;R&amp;"Arial,Fett"start2grow 2016</oddHeader>
    <oddFooter>&amp;L&amp;"Arial,Standard"&amp;8Unverbindliche Vorlage. Aufbau, Beschriftungen und Formeln sind im Einzelfall vollständig zu prüfen und ggf. zu ändern.&amp;R&amp;"Arial,Standard"&amp;8info@start2grow.de
Mit freundlicher Unterstützung der WIECON AG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H55" sqref="H55"/>
    </sheetView>
  </sheetViews>
  <sheetFormatPr defaultColWidth="11.421875" defaultRowHeight="12.75"/>
  <cols>
    <col min="1" max="1" width="26.140625" style="220" customWidth="1"/>
    <col min="2" max="16384" width="11.421875" style="220" customWidth="1"/>
  </cols>
  <sheetData>
    <row r="1" spans="1:9" ht="12.75">
      <c r="A1" s="246"/>
      <c r="B1" s="243"/>
      <c r="C1" s="243"/>
      <c r="D1" s="244"/>
      <c r="E1" s="245" t="s">
        <v>1</v>
      </c>
      <c r="F1" s="245" t="s">
        <v>2</v>
      </c>
      <c r="G1" s="245" t="s">
        <v>3</v>
      </c>
      <c r="H1" s="245" t="s">
        <v>4</v>
      </c>
      <c r="I1" s="245" t="s">
        <v>5</v>
      </c>
    </row>
    <row r="2" spans="1:7" ht="15">
      <c r="A2" s="221" t="s">
        <v>92</v>
      </c>
      <c r="B2" s="218"/>
      <c r="C2" s="218"/>
      <c r="D2" s="219"/>
      <c r="E2" s="222"/>
      <c r="F2" s="222"/>
      <c r="G2" s="222"/>
    </row>
    <row r="3" spans="1:7" ht="12.75">
      <c r="A3" s="223"/>
      <c r="B3" s="224"/>
      <c r="C3" s="224"/>
      <c r="D3" s="224"/>
      <c r="E3" s="225"/>
      <c r="F3" s="225"/>
      <c r="G3" s="225"/>
    </row>
    <row r="4" spans="1:9" ht="12.75">
      <c r="A4" s="226" t="s">
        <v>156</v>
      </c>
      <c r="B4" s="227"/>
      <c r="C4" s="227"/>
      <c r="D4" s="227"/>
      <c r="E4" s="228">
        <f>'GuV Übersicht'!B19</f>
        <v>0</v>
      </c>
      <c r="F4" s="228">
        <f>'GuV Übersicht'!D19</f>
        <v>0</v>
      </c>
      <c r="G4" s="228">
        <f>'GuV Übersicht'!F19</f>
        <v>0</v>
      </c>
      <c r="H4" s="228">
        <f>'GuV Übersicht'!H19</f>
        <v>0</v>
      </c>
      <c r="I4" s="228">
        <f>'GuV Übersicht'!J19</f>
        <v>0</v>
      </c>
    </row>
    <row r="5" spans="1:7" ht="12.75">
      <c r="A5" s="229"/>
      <c r="B5" s="227"/>
      <c r="C5" s="227"/>
      <c r="D5" s="227"/>
      <c r="E5" s="228"/>
      <c r="F5" s="228"/>
      <c r="G5" s="228"/>
    </row>
    <row r="6" spans="1:7" ht="12.75">
      <c r="A6" s="230" t="s">
        <v>157</v>
      </c>
      <c r="B6" s="224"/>
      <c r="C6" s="224"/>
      <c r="D6" s="224"/>
      <c r="E6" s="231"/>
      <c r="F6" s="231"/>
      <c r="G6" s="231"/>
    </row>
    <row r="7" spans="1:9" ht="12.75">
      <c r="A7" s="232" t="s">
        <v>158</v>
      </c>
      <c r="B7" s="224"/>
      <c r="C7" s="224"/>
      <c r="D7" s="224"/>
      <c r="E7" s="231">
        <f>'GuV Übersicht'!B16</f>
        <v>0</v>
      </c>
      <c r="F7" s="231">
        <f>'GuV Übersicht'!D16</f>
        <v>0</v>
      </c>
      <c r="G7" s="231">
        <f>'GuV Übersicht'!F16</f>
        <v>0</v>
      </c>
      <c r="H7" s="231">
        <f>'GuV Übersicht'!H16</f>
        <v>0</v>
      </c>
      <c r="I7" s="231">
        <f>'GuV Übersicht'!J16</f>
        <v>0</v>
      </c>
    </row>
    <row r="8" spans="1:9" ht="12.75">
      <c r="A8" s="232" t="s">
        <v>159</v>
      </c>
      <c r="B8" s="224"/>
      <c r="C8" s="224"/>
      <c r="D8" s="224"/>
      <c r="E8" s="82"/>
      <c r="F8" s="82"/>
      <c r="G8" s="82"/>
      <c r="H8" s="82"/>
      <c r="I8" s="82"/>
    </row>
    <row r="9" spans="1:9" ht="12.75">
      <c r="A9" s="232" t="s">
        <v>160</v>
      </c>
      <c r="B9" s="224"/>
      <c r="C9" s="224"/>
      <c r="D9" s="224"/>
      <c r="E9" s="82"/>
      <c r="F9" s="82"/>
      <c r="G9" s="82"/>
      <c r="H9" s="82"/>
      <c r="I9" s="82"/>
    </row>
    <row r="10" spans="1:9" ht="12.75">
      <c r="A10" s="232" t="s">
        <v>161</v>
      </c>
      <c r="B10" s="224"/>
      <c r="C10" s="224"/>
      <c r="D10" s="224"/>
      <c r="E10" s="82"/>
      <c r="F10" s="82"/>
      <c r="G10" s="82"/>
      <c r="H10" s="82"/>
      <c r="I10" s="82"/>
    </row>
    <row r="11" spans="1:9" ht="12.75">
      <c r="A11" s="232" t="s">
        <v>162</v>
      </c>
      <c r="B11" s="224"/>
      <c r="C11" s="224"/>
      <c r="D11" s="224"/>
      <c r="E11" s="82"/>
      <c r="F11" s="82"/>
      <c r="G11" s="82"/>
      <c r="H11" s="82"/>
      <c r="I11" s="82"/>
    </row>
    <row r="12" spans="1:9" ht="12.75">
      <c r="A12" s="232"/>
      <c r="B12" s="224"/>
      <c r="C12" s="224"/>
      <c r="D12" s="224"/>
      <c r="E12" s="231">
        <f>SUM(E7,E9,E10,E11)</f>
        <v>0</v>
      </c>
      <c r="F12" s="231">
        <f>SUM(F7,F9,F10,F11)</f>
        <v>0</v>
      </c>
      <c r="G12" s="231">
        <f>SUM(G7,G9,G10,G11)</f>
        <v>0</v>
      </c>
      <c r="H12" s="231">
        <f>SUM(H7,H9,H10,H11)</f>
        <v>0</v>
      </c>
      <c r="I12" s="231">
        <f>SUM(I7,I9,I10,I11)</f>
        <v>0</v>
      </c>
    </row>
    <row r="13" spans="1:9" ht="12.75">
      <c r="A13" s="232" t="s">
        <v>163</v>
      </c>
      <c r="B13" s="224"/>
      <c r="C13" s="224"/>
      <c r="D13" s="224"/>
      <c r="E13" s="233">
        <f>IF(E12&lt;Annahmen!$B$23,MAX(-E12,-Annahmen!$B$23),-Annahmen!$B$23)</f>
        <v>0</v>
      </c>
      <c r="F13" s="233">
        <f>IF(F12&lt;Annahmen!$B$23,MAX(-F12,-Annahmen!$B$23),-Annahmen!$B$23)</f>
        <v>0</v>
      </c>
      <c r="G13" s="233">
        <f>IF(G12&lt;Annahmen!$B$23,MAX(-G12,-Annahmen!$B$23),-Annahmen!$B$23)</f>
        <v>0</v>
      </c>
      <c r="H13" s="233">
        <f>IF(H12&lt;Annahmen!$B$23,MAX(-H12,-Annahmen!$B$23),-Annahmen!$B$23)</f>
        <v>0</v>
      </c>
      <c r="I13" s="233">
        <f>IF(I12&lt;Annahmen!$B$23,MAX(-I12,-Annahmen!$B$23),-Annahmen!$B$23)</f>
        <v>0</v>
      </c>
    </row>
    <row r="14" spans="1:7" ht="12.75">
      <c r="A14" s="234"/>
      <c r="B14" s="227"/>
      <c r="C14" s="227"/>
      <c r="D14" s="227"/>
      <c r="E14" s="228"/>
      <c r="F14" s="228"/>
      <c r="G14" s="228"/>
    </row>
    <row r="15" spans="1:9" ht="12.75">
      <c r="A15" s="230" t="s">
        <v>164</v>
      </c>
      <c r="B15" s="227"/>
      <c r="C15" s="227"/>
      <c r="E15" s="228">
        <f>(E12+E13)*Annahmen!$B$24</f>
        <v>0</v>
      </c>
      <c r="F15" s="228">
        <f>(F12+F13)*Annahmen!$B$24</f>
        <v>0</v>
      </c>
      <c r="G15" s="228">
        <f>(G12+G13)*Annahmen!$B$24</f>
        <v>0</v>
      </c>
      <c r="H15" s="228">
        <f>(H12+H13)*Annahmen!$B$24</f>
        <v>0</v>
      </c>
      <c r="I15" s="228">
        <f>(I12+I13)*Annahmen!$B$24</f>
        <v>0</v>
      </c>
    </row>
    <row r="16" spans="1:7" ht="12">
      <c r="A16" s="235"/>
      <c r="B16" s="224"/>
      <c r="C16" s="224"/>
      <c r="D16" s="224"/>
      <c r="E16" s="231"/>
      <c r="F16" s="231"/>
      <c r="G16" s="231"/>
    </row>
    <row r="17" spans="1:9" ht="12.75">
      <c r="A17" s="236" t="s">
        <v>165</v>
      </c>
      <c r="B17" s="227"/>
      <c r="C17" s="227"/>
      <c r="D17" s="227"/>
      <c r="E17" s="228">
        <f>E4+E15</f>
        <v>0</v>
      </c>
      <c r="F17" s="228">
        <f>F4+F15</f>
        <v>0</v>
      </c>
      <c r="G17" s="228">
        <f>G4+G15</f>
        <v>0</v>
      </c>
      <c r="H17" s="228">
        <f>H4+H15</f>
        <v>0</v>
      </c>
      <c r="I17" s="228">
        <f>I4+I15</f>
        <v>0</v>
      </c>
    </row>
    <row r="18" spans="1:7" ht="12.75">
      <c r="A18" s="236"/>
      <c r="B18" s="227"/>
      <c r="C18" s="227"/>
      <c r="D18" s="227"/>
      <c r="E18" s="228"/>
      <c r="F18" s="228"/>
      <c r="G18" s="228"/>
    </row>
    <row r="19" spans="1:7" ht="12.75">
      <c r="A19" s="229" t="s">
        <v>166</v>
      </c>
      <c r="B19" s="224"/>
      <c r="C19" s="224"/>
      <c r="D19" s="224"/>
      <c r="E19" s="231"/>
      <c r="F19" s="231"/>
      <c r="G19" s="231"/>
    </row>
    <row r="20" spans="1:9" ht="12">
      <c r="A20" s="237" t="s">
        <v>167</v>
      </c>
      <c r="B20" s="224"/>
      <c r="C20" s="224"/>
      <c r="D20" s="224"/>
      <c r="E20" s="231">
        <f>D22</f>
        <v>0</v>
      </c>
      <c r="F20" s="231">
        <f>E22</f>
        <v>0</v>
      </c>
      <c r="G20" s="231">
        <f>F22</f>
        <v>0</v>
      </c>
      <c r="H20" s="231">
        <f>G22</f>
        <v>0</v>
      </c>
      <c r="I20" s="231">
        <f>H22</f>
        <v>0</v>
      </c>
    </row>
    <row r="21" spans="1:9" ht="12">
      <c r="A21" s="237" t="s">
        <v>168</v>
      </c>
      <c r="B21" s="224"/>
      <c r="C21" s="224"/>
      <c r="D21" s="224"/>
      <c r="E21" s="231">
        <f>E22-E20</f>
        <v>0</v>
      </c>
      <c r="F21" s="231">
        <f>F22-F20</f>
        <v>0</v>
      </c>
      <c r="G21" s="231">
        <f>G22-G20</f>
        <v>0</v>
      </c>
      <c r="H21" s="231">
        <f>H22-H20</f>
        <v>0</v>
      </c>
      <c r="I21" s="231">
        <f>I22-I20</f>
        <v>0</v>
      </c>
    </row>
    <row r="22" spans="1:9" ht="12.75">
      <c r="A22" s="237" t="s">
        <v>169</v>
      </c>
      <c r="B22" s="227"/>
      <c r="C22" s="227"/>
      <c r="D22" s="238">
        <f>Annahmen!B16</f>
        <v>0</v>
      </c>
      <c r="E22" s="228">
        <f>D22-MIN(IF(E17&lt;Annahmen!B20,E17,(Annahmen!B20+(E17-Annahmen!B20)*Annahmen!B21)),D22)</f>
        <v>0</v>
      </c>
      <c r="F22" s="228">
        <f>E22-MIN(IF(F17&lt;Annahmen!$B$20,F17,(Annahmen!$B$20+(F17-Annahmen!$B$20)*Annahmen!$B$21)),E22)</f>
        <v>0</v>
      </c>
      <c r="G22" s="228">
        <f>F22-MIN(IF(G17&lt;Annahmen!$B$20,G17,(Annahmen!$B$20+(G17-Annahmen!$B$20)*Annahmen!$B$21)),F22)</f>
        <v>0</v>
      </c>
      <c r="H22" s="228">
        <f>G22-MIN(IF(H17&lt;Annahmen!$B$20,H17,(Annahmen!$B$20+(H17-Annahmen!$B$20)*Annahmen!$B$21)),G22)</f>
        <v>0</v>
      </c>
      <c r="I22" s="228">
        <f>H22-MIN(IF(I17&lt;Annahmen!$B$20,I17,(Annahmen!$B$20+(I17-Annahmen!$B$20)*Annahmen!$B$21)),H22)</f>
        <v>0</v>
      </c>
    </row>
    <row r="23" spans="1:7" ht="12.75">
      <c r="A23" s="229"/>
      <c r="B23" s="227"/>
      <c r="C23" s="227"/>
      <c r="D23" s="239"/>
      <c r="E23" s="228"/>
      <c r="F23" s="228"/>
      <c r="G23" s="228"/>
    </row>
    <row r="24" spans="1:9" ht="12.75">
      <c r="A24" s="236" t="s">
        <v>170</v>
      </c>
      <c r="B24" s="227"/>
      <c r="C24" s="227"/>
      <c r="D24" s="227"/>
      <c r="E24" s="228">
        <f>E17+IF(E21&lt;0,E21,0)</f>
        <v>0</v>
      </c>
      <c r="F24" s="228">
        <f>F17+IF(F21&lt;0,F21,0)</f>
        <v>0</v>
      </c>
      <c r="G24" s="228">
        <f>G17+IF(G21&lt;0,G21,0)</f>
        <v>0</v>
      </c>
      <c r="H24" s="228">
        <f>H17+IF(H21&lt;0,H21,0)</f>
        <v>0</v>
      </c>
      <c r="I24" s="228">
        <f>I17+IF(I21&lt;0,I21,0)</f>
        <v>0</v>
      </c>
    </row>
    <row r="25" spans="1:7" ht="12.75">
      <c r="A25" s="229"/>
      <c r="B25" s="227"/>
      <c r="C25" s="227"/>
      <c r="D25" s="227"/>
      <c r="E25" s="228"/>
      <c r="F25" s="228"/>
      <c r="G25" s="228"/>
    </row>
    <row r="26" spans="1:9" ht="12.75">
      <c r="A26" s="236" t="s">
        <v>171</v>
      </c>
      <c r="C26" s="240"/>
      <c r="D26" s="240"/>
      <c r="E26" s="241">
        <f>MIN(E24*-(Annahmen!$B$12*Annahmen!$B$11/100),0)</f>
        <v>0</v>
      </c>
      <c r="F26" s="241">
        <f>MIN(F24*-(Annahmen!$B$12*Annahmen!$B$11/100),0)</f>
        <v>0</v>
      </c>
      <c r="G26" s="241">
        <f>MIN(G24*-(Annahmen!$B$12*Annahmen!$B$11/100),0)</f>
        <v>0</v>
      </c>
      <c r="H26" s="241">
        <f>MIN(H24*-(Annahmen!$B$12*Annahmen!$B$11/100),0)</f>
        <v>0</v>
      </c>
      <c r="I26" s="241">
        <f>MIN(I24*-(Annahmen!$B$12*Annahmen!$B$11/100),0)</f>
        <v>0</v>
      </c>
    </row>
    <row r="27" spans="1:9" ht="12.75">
      <c r="A27" s="251" t="s">
        <v>92</v>
      </c>
      <c r="B27" s="252"/>
      <c r="C27" s="252"/>
      <c r="D27" s="252"/>
      <c r="E27" s="253" t="e">
        <f>-E26/E4</f>
        <v>#DIV/0!</v>
      </c>
      <c r="F27" s="253" t="e">
        <f>-F26/F4</f>
        <v>#DIV/0!</v>
      </c>
      <c r="G27" s="253" t="e">
        <f>-G26/G4</f>
        <v>#DIV/0!</v>
      </c>
      <c r="H27" s="253" t="e">
        <f>-H26/H4</f>
        <v>#DIV/0!</v>
      </c>
      <c r="I27" s="253" t="e">
        <f>-I26/I4</f>
        <v>#DIV/0!</v>
      </c>
    </row>
    <row r="28" spans="1:9" ht="12.75">
      <c r="A28" s="248"/>
      <c r="B28" s="248"/>
      <c r="C28" s="248"/>
      <c r="D28" s="249"/>
      <c r="E28" s="250"/>
      <c r="F28" s="250"/>
      <c r="G28" s="250"/>
      <c r="H28" s="254"/>
      <c r="I28" s="254"/>
    </row>
    <row r="29" spans="1:9" ht="12">
      <c r="A29" s="255"/>
      <c r="B29" s="255"/>
      <c r="C29" s="255"/>
      <c r="D29" s="256"/>
      <c r="E29" s="257"/>
      <c r="F29" s="257"/>
      <c r="G29" s="257"/>
      <c r="H29" s="254"/>
      <c r="I29" s="254"/>
    </row>
    <row r="30" spans="1:7" ht="14.25">
      <c r="A30" s="221" t="s">
        <v>93</v>
      </c>
      <c r="B30" s="218"/>
      <c r="C30" s="218"/>
      <c r="D30" s="219"/>
      <c r="E30" s="222"/>
      <c r="F30" s="222"/>
      <c r="G30" s="222"/>
    </row>
    <row r="31" spans="1:7" ht="14.25">
      <c r="A31" s="221"/>
      <c r="B31" s="218"/>
      <c r="C31" s="218"/>
      <c r="D31" s="219"/>
      <c r="E31" s="222"/>
      <c r="F31" s="222"/>
      <c r="G31" s="222"/>
    </row>
    <row r="32" spans="1:9" ht="12.75">
      <c r="A32" s="236" t="s">
        <v>172</v>
      </c>
      <c r="B32" s="242"/>
      <c r="C32" s="242"/>
      <c r="D32" s="242"/>
      <c r="E32" s="228">
        <f>E4</f>
        <v>0</v>
      </c>
      <c r="F32" s="228">
        <f>F4</f>
        <v>0</v>
      </c>
      <c r="G32" s="228">
        <f>G4</f>
        <v>0</v>
      </c>
      <c r="H32" s="228">
        <f>H4</f>
        <v>0</v>
      </c>
      <c r="I32" s="228">
        <f>I4</f>
        <v>0</v>
      </c>
    </row>
    <row r="33" spans="1:7" ht="12.75">
      <c r="A33" s="223"/>
      <c r="B33" s="224"/>
      <c r="C33" s="224"/>
      <c r="D33" s="224"/>
      <c r="E33" s="225"/>
      <c r="F33" s="225"/>
      <c r="G33" s="225"/>
    </row>
    <row r="34" spans="1:7" ht="12.75">
      <c r="A34" s="229" t="s">
        <v>173</v>
      </c>
      <c r="B34" s="224"/>
      <c r="C34" s="224"/>
      <c r="D34" s="224"/>
      <c r="E34" s="224"/>
      <c r="F34" s="224"/>
      <c r="G34" s="224"/>
    </row>
    <row r="35" spans="1:9" ht="12">
      <c r="A35" s="237" t="s">
        <v>167</v>
      </c>
      <c r="B35" s="224"/>
      <c r="C35" s="224"/>
      <c r="D35" s="224"/>
      <c r="E35" s="231">
        <f>D37</f>
        <v>0</v>
      </c>
      <c r="F35" s="231">
        <f>E37</f>
        <v>0</v>
      </c>
      <c r="G35" s="231">
        <f>F37</f>
        <v>0</v>
      </c>
      <c r="H35" s="231">
        <f>G37</f>
        <v>0</v>
      </c>
      <c r="I35" s="231">
        <f>H37</f>
        <v>0</v>
      </c>
    </row>
    <row r="36" spans="1:9" ht="12">
      <c r="A36" s="237" t="s">
        <v>168</v>
      </c>
      <c r="B36" s="224"/>
      <c r="C36" s="224"/>
      <c r="D36" s="224"/>
      <c r="E36" s="231">
        <f>E37-E35</f>
        <v>0</v>
      </c>
      <c r="F36" s="231">
        <f>F37-F35</f>
        <v>0</v>
      </c>
      <c r="G36" s="231">
        <f>G37-G35</f>
        <v>0</v>
      </c>
      <c r="H36" s="231">
        <f>H37-H35</f>
        <v>0</v>
      </c>
      <c r="I36" s="231">
        <f>I37-I35</f>
        <v>0</v>
      </c>
    </row>
    <row r="37" spans="1:9" ht="12.75">
      <c r="A37" s="237" t="s">
        <v>169</v>
      </c>
      <c r="B37" s="227"/>
      <c r="C37" s="227"/>
      <c r="D37" s="238">
        <f>Annahmen!B17</f>
        <v>0</v>
      </c>
      <c r="E37" s="228">
        <f>D37-MIN(IF(E32&lt;Annahmen!B20,E32,(Annahmen!B20+(E32-Annahmen!B20)*Annahmen!B21)),D37)</f>
        <v>0</v>
      </c>
      <c r="F37" s="228">
        <f>E37-MIN(IF(F32&lt;Annahmen!$B$20,F32,(Annahmen!$B$20+(F32-Annahmen!$B$20)*Annahmen!$B$21)),E37)</f>
        <v>0</v>
      </c>
      <c r="G37" s="228">
        <f>F37-MIN(IF(G32&lt;Annahmen!$B$20,G32,(Annahmen!$B$20+(G32-Annahmen!$B$20)*Annahmen!$B$21)),F37)</f>
        <v>0</v>
      </c>
      <c r="H37" s="228">
        <f>G37-MIN(IF(H32&lt;Annahmen!$B$20,H32,(Annahmen!$B$20+(H32-Annahmen!$B$20)*Annahmen!$B$21)),G37)</f>
        <v>0</v>
      </c>
      <c r="I37" s="228">
        <f>H37-MIN(IF(I32&lt;Annahmen!$B$20,I32,(Annahmen!$B$20+(I32-Annahmen!$B$20)*Annahmen!$B$21)),H37)</f>
        <v>0</v>
      </c>
    </row>
    <row r="38" spans="1:9" ht="12.75">
      <c r="A38" s="229"/>
      <c r="B38" s="227"/>
      <c r="C38" s="227"/>
      <c r="D38" s="239"/>
      <c r="E38" s="228"/>
      <c r="F38" s="228"/>
      <c r="G38" s="228"/>
      <c r="H38" s="228"/>
      <c r="I38" s="228"/>
    </row>
    <row r="39" spans="1:9" ht="12.75">
      <c r="A39" s="236" t="s">
        <v>174</v>
      </c>
      <c r="B39" s="224"/>
      <c r="C39" s="224"/>
      <c r="D39" s="224"/>
      <c r="E39" s="228">
        <f>E32+IF(E36&lt;0,E36,0)</f>
        <v>0</v>
      </c>
      <c r="F39" s="228">
        <f>F32+IF(F36&lt;0,F36,0)</f>
        <v>0</v>
      </c>
      <c r="G39" s="228">
        <f>G32+IF(G36&lt;0,G36,0)</f>
        <v>0</v>
      </c>
      <c r="H39" s="228">
        <f>H32+IF(H36&lt;0,H36,0)</f>
        <v>0</v>
      </c>
      <c r="I39" s="228">
        <f>I32+IF(I36&lt;0,I36,0)</f>
        <v>0</v>
      </c>
    </row>
    <row r="40" spans="1:7" ht="12.75">
      <c r="A40" s="229"/>
      <c r="B40" s="227"/>
      <c r="C40" s="227"/>
      <c r="D40" s="239"/>
      <c r="E40" s="228"/>
      <c r="F40" s="228"/>
      <c r="G40" s="228"/>
    </row>
    <row r="41" spans="1:9" ht="12.75">
      <c r="A41" s="236" t="s">
        <v>93</v>
      </c>
      <c r="B41" s="240"/>
      <c r="C41" s="240"/>
      <c r="D41" s="240"/>
      <c r="E41" s="241">
        <f>MIN(E39*-Annahmen!$B$14,0)</f>
        <v>0</v>
      </c>
      <c r="F41" s="241">
        <f>MIN(F39*-Annahmen!$B$14,0)</f>
        <v>0</v>
      </c>
      <c r="G41" s="241">
        <f>MIN(G39*-Annahmen!$B$14,0)</f>
        <v>0</v>
      </c>
      <c r="H41" s="241">
        <f>MIN(H39*-Annahmen!$B$14,0)</f>
        <v>0</v>
      </c>
      <c r="I41" s="241">
        <f>MIN(I39*-Annahmen!$B$14,0)</f>
        <v>0</v>
      </c>
    </row>
    <row r="42" spans="1:9" ht="12.75">
      <c r="A42" s="258" t="s">
        <v>93</v>
      </c>
      <c r="B42" s="259"/>
      <c r="C42" s="259"/>
      <c r="D42" s="259"/>
      <c r="E42" s="260" t="e">
        <f>-E41/E4</f>
        <v>#DIV/0!</v>
      </c>
      <c r="F42" s="260" t="e">
        <f>-F41/F4</f>
        <v>#DIV/0!</v>
      </c>
      <c r="G42" s="260" t="e">
        <f>-G41/G4</f>
        <v>#DIV/0!</v>
      </c>
      <c r="H42" s="260" t="e">
        <f>-H41/H4</f>
        <v>#DIV/0!</v>
      </c>
      <c r="I42" s="260" t="e">
        <f>-I41/I4</f>
        <v>#DIV/0!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1" r:id="rId3"/>
  <headerFooter>
    <oddHeader>&amp;LErtragssteuern&amp;R&amp;"Arial,Fett"start2grow 2016</oddHeader>
    <oddFooter>&amp;L&amp;"Arial,Standard"&amp;8Unverbindliche Vorlage. Aufbau, Beschriftungen und Formeln sind im Einzelfall vollständig zu prüfen und ggf. zu ändern.&amp;R&amp;"Arial,Standard"&amp;8info@start2grow.de
Mit freundlicher Unterstützung der WIECON AG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Christine Turek</cp:lastModifiedBy>
  <cp:lastPrinted>2013-02-25T10:28:40Z</cp:lastPrinted>
  <dcterms:created xsi:type="dcterms:W3CDTF">1998-06-30T15:23:40Z</dcterms:created>
  <dcterms:modified xsi:type="dcterms:W3CDTF">2022-02-24T10:22:56Z</dcterms:modified>
  <cp:category/>
  <cp:version/>
  <cp:contentType/>
  <cp:contentStatus/>
</cp:coreProperties>
</file>